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/>
  <xr:revisionPtr revIDLastSave="0" documentId="13_ncr:1_{A20CC7B1-36AF-437A-B5B4-6BAAD608CA19}" xr6:coauthVersionLast="46" xr6:coauthVersionMax="46" xr10:uidLastSave="{00000000-0000-0000-0000-000000000000}"/>
  <bookViews>
    <workbookView xWindow="405" yWindow="-15870" windowWidth="28260" windowHeight="15060" xr2:uid="{00000000-000D-0000-FFFF-FFFF00000000}"/>
  </bookViews>
  <sheets>
    <sheet name="テンプレート" sheetId="3" r:id="rId1"/>
    <sheet name="コピー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H26" i="3" s="1"/>
  <c r="G26" i="3"/>
  <c r="I26" i="3"/>
  <c r="K26" i="3"/>
  <c r="K27" i="3" s="1"/>
  <c r="K28" i="3" s="1"/>
  <c r="N26" i="3"/>
  <c r="G27" i="3"/>
  <c r="I27" i="3"/>
  <c r="I28" i="3" s="1"/>
  <c r="N27" i="3"/>
  <c r="G28" i="3"/>
  <c r="N28" i="3"/>
  <c r="C26" i="3"/>
  <c r="C27" i="3" s="1"/>
  <c r="C28" i="3" s="1"/>
  <c r="J26" i="3" l="1"/>
  <c r="L26" i="3" s="1"/>
  <c r="F27" i="3"/>
  <c r="P24" i="3"/>
  <c r="U2" i="3"/>
  <c r="S2" i="3"/>
  <c r="R2" i="3"/>
  <c r="C36" i="3"/>
  <c r="D36" i="3"/>
  <c r="E36" i="3"/>
  <c r="F36" i="3"/>
  <c r="H36" i="3"/>
  <c r="I36" i="3" s="1"/>
  <c r="J36" i="3"/>
  <c r="L36" i="3"/>
  <c r="T23" i="3"/>
  <c r="T2" i="3" s="1"/>
  <c r="E23" i="3"/>
  <c r="E2" i="3" s="1"/>
  <c r="F23" i="3"/>
  <c r="F2" i="3" s="1"/>
  <c r="H23" i="3"/>
  <c r="H2" i="3" s="1"/>
  <c r="J23" i="3"/>
  <c r="L23" i="3"/>
  <c r="L2" i="3" s="1"/>
  <c r="M23" i="3"/>
  <c r="M2" i="3" s="1"/>
  <c r="C35" i="3"/>
  <c r="D35" i="3"/>
  <c r="E35" i="3"/>
  <c r="F35" i="3"/>
  <c r="H35" i="3"/>
  <c r="J35" i="3"/>
  <c r="L35" i="3"/>
  <c r="C34" i="3"/>
  <c r="D34" i="3"/>
  <c r="E34" i="3"/>
  <c r="F34" i="3"/>
  <c r="H34" i="3"/>
  <c r="J34" i="3"/>
  <c r="L34" i="3"/>
  <c r="F28" i="3" l="1"/>
  <c r="H27" i="3"/>
  <c r="J27" i="3"/>
  <c r="L27" i="3" s="1"/>
  <c r="C23" i="3"/>
  <c r="F24" i="3"/>
  <c r="O23" i="3"/>
  <c r="J2" i="3"/>
  <c r="K36" i="3"/>
  <c r="G36" i="3"/>
  <c r="G35" i="3"/>
  <c r="I23" i="3"/>
  <c r="I2" i="3" s="1"/>
  <c r="K23" i="3"/>
  <c r="K2" i="3" s="1"/>
  <c r="K35" i="3"/>
  <c r="K34" i="3"/>
  <c r="I35" i="3"/>
  <c r="I34" i="3"/>
  <c r="J28" i="3" l="1"/>
  <c r="L28" i="3" s="1"/>
  <c r="H28" i="3"/>
  <c r="T14" i="3"/>
  <c r="T15" i="3"/>
  <c r="T16" i="3"/>
  <c r="T17" i="3"/>
  <c r="T18" i="3"/>
  <c r="T19" i="3"/>
  <c r="T20" i="3"/>
  <c r="T21" i="3"/>
  <c r="T22" i="3"/>
  <c r="P23" i="3"/>
  <c r="P2" i="3" s="1"/>
  <c r="P16" i="3"/>
  <c r="P17" i="3"/>
  <c r="P18" i="3"/>
  <c r="P19" i="3"/>
  <c r="P20" i="3"/>
  <c r="P21" i="3"/>
  <c r="P22" i="3"/>
  <c r="Q22" i="3" l="1"/>
  <c r="L33" i="3"/>
  <c r="J33" i="3"/>
  <c r="H33" i="3"/>
  <c r="F33" i="3"/>
  <c r="E33" i="3"/>
  <c r="D33" i="3"/>
  <c r="C33" i="3"/>
  <c r="N23" i="3" l="1"/>
  <c r="G34" i="3"/>
  <c r="G33" i="3"/>
  <c r="I33" i="3"/>
  <c r="K33" i="3"/>
  <c r="N25" i="3"/>
  <c r="K25" i="3"/>
  <c r="I25" i="3"/>
  <c r="G25" i="3"/>
  <c r="E3" i="3" l="1"/>
  <c r="H18" i="3"/>
  <c r="H19" i="3"/>
  <c r="H20" i="3"/>
  <c r="E5" i="3" l="1"/>
  <c r="E4" i="3"/>
  <c r="L11" i="3"/>
  <c r="N11" i="3" s="1"/>
  <c r="L22" i="3" l="1"/>
  <c r="M22" i="3"/>
  <c r="J22" i="3"/>
  <c r="H22" i="3"/>
  <c r="E22" i="3"/>
  <c r="F22" i="3"/>
  <c r="C22" i="3" l="1"/>
  <c r="G23" i="3"/>
  <c r="G2" i="3" s="1"/>
  <c r="N22" i="3"/>
  <c r="K22" i="3"/>
  <c r="I31" i="3"/>
  <c r="F31" i="3"/>
  <c r="O22" i="3"/>
  <c r="I22" i="3"/>
  <c r="F25" i="3" l="1"/>
  <c r="J24" i="3"/>
  <c r="H24" i="3"/>
  <c r="P15" i="3"/>
  <c r="Q15" i="3" s="1"/>
  <c r="M10" i="3"/>
  <c r="M11" i="3"/>
  <c r="M12" i="3"/>
  <c r="M13" i="3"/>
  <c r="M14" i="3"/>
  <c r="M15" i="3"/>
  <c r="M16" i="3"/>
  <c r="M17" i="3"/>
  <c r="M18" i="3"/>
  <c r="M19" i="3"/>
  <c r="M20" i="3"/>
  <c r="M21" i="3"/>
  <c r="O2" i="3" s="1"/>
  <c r="M9" i="3"/>
  <c r="L10" i="3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9" i="3"/>
  <c r="J10" i="3"/>
  <c r="J11" i="3"/>
  <c r="C11" i="3" s="1"/>
  <c r="J12" i="3"/>
  <c r="J13" i="3"/>
  <c r="J14" i="3"/>
  <c r="C14" i="3" s="1"/>
  <c r="J15" i="3"/>
  <c r="J16" i="3"/>
  <c r="J17" i="3"/>
  <c r="J18" i="3"/>
  <c r="J19" i="3"/>
  <c r="J20" i="3"/>
  <c r="J21" i="3"/>
  <c r="J31" i="3" s="1"/>
  <c r="J9" i="3"/>
  <c r="H10" i="3"/>
  <c r="H11" i="3"/>
  <c r="H12" i="3"/>
  <c r="H13" i="3"/>
  <c r="H14" i="3"/>
  <c r="H15" i="3"/>
  <c r="H16" i="3"/>
  <c r="H17" i="3"/>
  <c r="H21" i="3"/>
  <c r="H9" i="3"/>
  <c r="F10" i="3"/>
  <c r="F11" i="3"/>
  <c r="F12" i="3"/>
  <c r="F13" i="3"/>
  <c r="F14" i="3"/>
  <c r="F15" i="3"/>
  <c r="F16" i="3"/>
  <c r="F17" i="3"/>
  <c r="F18" i="3"/>
  <c r="F19" i="3"/>
  <c r="F20" i="3"/>
  <c r="H31" i="3" s="1"/>
  <c r="F21" i="3"/>
  <c r="F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C10" i="3" l="1"/>
  <c r="C18" i="3"/>
  <c r="C12" i="3"/>
  <c r="C15" i="3"/>
  <c r="C13" i="3"/>
  <c r="C9" i="3"/>
  <c r="C16" i="3"/>
  <c r="C19" i="3"/>
  <c r="J25" i="3"/>
  <c r="H25" i="3"/>
  <c r="G22" i="3"/>
  <c r="G31" i="3"/>
  <c r="K31" i="3"/>
  <c r="C20" i="3"/>
  <c r="C17" i="3"/>
  <c r="I18" i="3"/>
  <c r="I12" i="3"/>
  <c r="I9" i="3"/>
  <c r="I16" i="3"/>
  <c r="I19" i="3"/>
  <c r="I13" i="3"/>
  <c r="G15" i="3"/>
  <c r="I10" i="3"/>
  <c r="K11" i="3"/>
  <c r="I15" i="3"/>
  <c r="G19" i="3"/>
  <c r="G13" i="3"/>
  <c r="I20" i="3"/>
  <c r="I14" i="3"/>
  <c r="C21" i="3"/>
  <c r="K21" i="3"/>
  <c r="K15" i="3"/>
  <c r="K17" i="3"/>
  <c r="I21" i="3"/>
  <c r="K9" i="3"/>
  <c r="K16" i="3"/>
  <c r="K10" i="3"/>
  <c r="K20" i="3"/>
  <c r="K14" i="3"/>
  <c r="K19" i="3"/>
  <c r="K13" i="3"/>
  <c r="G16" i="3"/>
  <c r="G10" i="3"/>
  <c r="I17" i="3"/>
  <c r="I11" i="3"/>
  <c r="K18" i="3"/>
  <c r="K12" i="3"/>
  <c r="G21" i="3"/>
  <c r="G18" i="3"/>
  <c r="G12" i="3"/>
  <c r="G17" i="3"/>
  <c r="G11" i="3"/>
  <c r="G20" i="3"/>
  <c r="G14" i="3"/>
  <c r="Q16" i="3"/>
  <c r="Q17" i="3"/>
  <c r="Q18" i="3"/>
  <c r="Q19" i="3"/>
  <c r="Q20" i="3"/>
  <c r="Q21" i="3"/>
  <c r="O10" i="3"/>
  <c r="O11" i="3"/>
  <c r="O12" i="3"/>
  <c r="O13" i="3"/>
  <c r="O14" i="3"/>
  <c r="O15" i="3"/>
  <c r="O16" i="3"/>
  <c r="O17" i="3"/>
  <c r="O18" i="3"/>
  <c r="O19" i="3"/>
  <c r="O20" i="3"/>
  <c r="O21" i="3"/>
  <c r="O9" i="3"/>
  <c r="B27" i="3" l="1"/>
  <c r="C24" i="3"/>
  <c r="I8" i="3"/>
  <c r="G8" i="3"/>
  <c r="K8" i="3"/>
  <c r="O8" i="3"/>
  <c r="N10" i="3"/>
  <c r="N9" i="3"/>
  <c r="Q2" i="3"/>
  <c r="N2" i="3"/>
  <c r="B28" i="3" l="1"/>
  <c r="C25" i="3"/>
  <c r="L24" i="3"/>
  <c r="B24" i="3" s="1"/>
  <c r="Q24" i="3" s="1"/>
  <c r="N8" i="3"/>
  <c r="L25" i="3" l="1"/>
  <c r="B25" i="3" s="1"/>
  <c r="Q23" i="3"/>
  <c r="B26" i="3" l="1"/>
  <c r="E6" i="3" l="1"/>
  <c r="D28" i="3" l="1"/>
  <c r="E7" i="3" s="1"/>
</calcChain>
</file>

<file path=xl/sharedStrings.xml><?xml version="1.0" encoding="utf-8"?>
<sst xmlns="http://schemas.openxmlformats.org/spreadsheetml/2006/main" count="108" uniqueCount="93">
  <si>
    <t>売り上げ高</t>
    <rPh sb="0" eb="1">
      <t>ウ</t>
    </rPh>
    <rPh sb="2" eb="3">
      <t>ア</t>
    </rPh>
    <rPh sb="4" eb="5">
      <t>ダカ</t>
    </rPh>
    <phoneticPr fontId="3"/>
  </si>
  <si>
    <t>決算日</t>
    <rPh sb="0" eb="2">
      <t>ケッサン</t>
    </rPh>
    <rPh sb="2" eb="3">
      <t>ビ</t>
    </rPh>
    <phoneticPr fontId="3"/>
  </si>
  <si>
    <t>単位
（百万円）</t>
    <rPh sb="0" eb="2">
      <t>タンイ</t>
    </rPh>
    <rPh sb="4" eb="7">
      <t>ヒャクマンエン</t>
    </rPh>
    <phoneticPr fontId="3"/>
  </si>
  <si>
    <t>営業利益</t>
    <rPh sb="0" eb="2">
      <t>エイギョウ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</si>
  <si>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</si>
  <si>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営業利益率</t>
    <rPh sb="0" eb="2">
      <t>エイギョウ</t>
    </rPh>
    <rPh sb="2" eb="4">
      <t>リエキ</t>
    </rPh>
    <rPh sb="4" eb="5">
      <t>リツ</t>
    </rPh>
    <phoneticPr fontId="3"/>
  </si>
  <si>
    <t>EPS</t>
    <phoneticPr fontId="3"/>
  </si>
  <si>
    <t>BPS</t>
    <phoneticPr fontId="3"/>
  </si>
  <si>
    <t>株価</t>
    <rPh sb="0" eb="2">
      <t>カブカ</t>
    </rPh>
    <phoneticPr fontId="3"/>
  </si>
  <si>
    <t>売り上げ</t>
    <rPh sb="0" eb="1">
      <t>ウ</t>
    </rPh>
    <rPh sb="2" eb="3">
      <t>ア</t>
    </rPh>
    <phoneticPr fontId="3"/>
  </si>
  <si>
    <t>利益</t>
    <rPh sb="0" eb="2">
      <t>リエキ</t>
    </rPh>
    <phoneticPr fontId="3"/>
  </si>
  <si>
    <t>PER</t>
    <phoneticPr fontId="3"/>
  </si>
  <si>
    <t>PBR</t>
    <phoneticPr fontId="3"/>
  </si>
  <si>
    <t>配当</t>
    <rPh sb="0" eb="2">
      <t>ハイトウ</t>
    </rPh>
    <phoneticPr fontId="3"/>
  </si>
  <si>
    <t>配当率</t>
    <rPh sb="0" eb="2">
      <t>ハイトウ</t>
    </rPh>
    <rPh sb="2" eb="3">
      <t>リツ</t>
    </rPh>
    <phoneticPr fontId="3"/>
  </si>
  <si>
    <t>平均値</t>
    <rPh sb="0" eb="3">
      <t>ヘイキンチ</t>
    </rPh>
    <phoneticPr fontId="3"/>
  </si>
  <si>
    <t>決算期</t>
    <rPh sb="0" eb="3">
      <t>ケッサンキ</t>
    </rPh>
    <phoneticPr fontId="3"/>
  </si>
  <si>
    <t>売上高</t>
    <rPh sb="0" eb="2">
      <t>ウリアゲ</t>
    </rPh>
    <rPh sb="2" eb="3">
      <t>ダカ</t>
    </rPh>
    <phoneticPr fontId="3"/>
  </si>
  <si>
    <t>前期比</t>
    <rPh sb="0" eb="3">
      <t>ゼンキヒ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</si>
  <si>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</si>
  <si>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</si>
  <si>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</si>
  <si>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EPS</t>
    <phoneticPr fontId="3"/>
  </si>
  <si>
    <t>BPS</t>
    <phoneticPr fontId="3"/>
  </si>
  <si>
    <t>配当</t>
    <rPh sb="0" eb="2">
      <t>ハイトウ</t>
    </rPh>
    <phoneticPr fontId="3"/>
  </si>
  <si>
    <t>売り上げ成長率</t>
    <rPh sb="0" eb="1">
      <t>ウ</t>
    </rPh>
    <rPh sb="2" eb="3">
      <t>ア</t>
    </rPh>
    <rPh sb="4" eb="7">
      <t>セイチョウリツ</t>
    </rPh>
    <phoneticPr fontId="3"/>
  </si>
  <si>
    <t>当期利益率</t>
    <rPh sb="0" eb="2">
      <t>トウキ</t>
    </rPh>
    <rPh sb="2" eb="4">
      <t>リエキ</t>
    </rPh>
    <rPh sb="4" eb="5">
      <t>リツ</t>
    </rPh>
    <phoneticPr fontId="3"/>
  </si>
  <si>
    <t>株数</t>
    <rPh sb="0" eb="2">
      <t>カブスウ</t>
    </rPh>
    <phoneticPr fontId="3"/>
  </si>
  <si>
    <t>売り上げ成長率</t>
    <phoneticPr fontId="3"/>
  </si>
  <si>
    <t>当期利益率</t>
    <phoneticPr fontId="3"/>
  </si>
  <si>
    <t>PER</t>
    <phoneticPr fontId="3"/>
  </si>
  <si>
    <t>5年後株価</t>
    <phoneticPr fontId="3"/>
  </si>
  <si>
    <t>5年後株価増加率</t>
    <phoneticPr fontId="3"/>
  </si>
  <si>
    <r>
      <t>－</t>
    </r>
    <r>
      <rPr>
        <sz val="8"/>
        <color rgb="FF666666"/>
        <rFont val="Inherit"/>
        <family val="2"/>
      </rPr>
      <t>円</t>
    </r>
  </si>
  <si>
    <t>今期売上</t>
    <rPh sb="0" eb="2">
      <t>コンキ</t>
    </rPh>
    <rPh sb="2" eb="4">
      <t>ウリアゲ</t>
    </rPh>
    <phoneticPr fontId="3"/>
  </si>
  <si>
    <t>前期売上</t>
    <rPh sb="0" eb="2">
      <t>ゼンキ</t>
    </rPh>
    <rPh sb="2" eb="4">
      <t>ウリアゲ</t>
    </rPh>
    <phoneticPr fontId="3"/>
  </si>
  <si>
    <t>前々期売上</t>
    <rPh sb="0" eb="2">
      <t>ゼンゼン</t>
    </rPh>
    <rPh sb="2" eb="3">
      <t>キ</t>
    </rPh>
    <rPh sb="3" eb="5">
      <t>ウリアゲ</t>
    </rPh>
    <phoneticPr fontId="3"/>
  </si>
  <si>
    <t>今期利益</t>
    <rPh sb="0" eb="2">
      <t>コンキ</t>
    </rPh>
    <rPh sb="2" eb="4">
      <t>リエキ</t>
    </rPh>
    <phoneticPr fontId="3"/>
  </si>
  <si>
    <t>前期利益</t>
    <rPh sb="0" eb="2">
      <t>ゼンキ</t>
    </rPh>
    <rPh sb="2" eb="4">
      <t>リエキ</t>
    </rPh>
    <phoneticPr fontId="3"/>
  </si>
  <si>
    <t>前々期利益</t>
    <rPh sb="0" eb="2">
      <t>ゼンゼン</t>
    </rPh>
    <rPh sb="2" eb="3">
      <t>キ</t>
    </rPh>
    <rPh sb="3" eb="5">
      <t>リエキ</t>
    </rPh>
    <phoneticPr fontId="3"/>
  </si>
  <si>
    <t>総資産</t>
    <rPh sb="0" eb="3">
      <t>ソウシサン</t>
    </rPh>
    <phoneticPr fontId="3"/>
  </si>
  <si>
    <t>自己資本</t>
    <rPh sb="0" eb="4">
      <t>ジコシホン</t>
    </rPh>
    <phoneticPr fontId="3"/>
  </si>
  <si>
    <t>1Q</t>
  </si>
  <si>
    <t>60.00 円</t>
  </si>
  <si>
    <t>純有利子負債</t>
    <rPh sb="0" eb="6">
      <t>ジュンユウリシフサイ</t>
    </rPh>
    <phoneticPr fontId="3"/>
  </si>
  <si>
    <t>2Q</t>
  </si>
  <si>
    <t>3Q</t>
  </si>
  <si>
    <r>
      <t>19.3</t>
    </r>
    <r>
      <rPr>
        <sz val="8"/>
        <color rgb="FF666666"/>
        <rFont val="Inherit"/>
        <family val="2"/>
      </rPr>
      <t>円</t>
    </r>
  </si>
  <si>
    <r>
      <t>513.0</t>
    </r>
    <r>
      <rPr>
        <sz val="8"/>
        <color rgb="FF666666"/>
        <rFont val="Inherit"/>
        <family val="2"/>
      </rPr>
      <t>円</t>
    </r>
  </si>
  <si>
    <r>
      <t>42.2</t>
    </r>
    <r>
      <rPr>
        <sz val="8"/>
        <color rgb="FF666666"/>
        <rFont val="Inherit"/>
        <family val="2"/>
      </rPr>
      <t>円</t>
    </r>
  </si>
  <si>
    <r>
      <t>541.3</t>
    </r>
    <r>
      <rPr>
        <sz val="8"/>
        <color rgb="FF666666"/>
        <rFont val="Inherit"/>
        <family val="2"/>
      </rPr>
      <t>円</t>
    </r>
  </si>
  <si>
    <r>
      <t>36.7</t>
    </r>
    <r>
      <rPr>
        <sz val="8"/>
        <color rgb="FF666666"/>
        <rFont val="Inherit"/>
        <family val="2"/>
      </rPr>
      <t>円</t>
    </r>
  </si>
  <si>
    <r>
      <t>547.5</t>
    </r>
    <r>
      <rPr>
        <sz val="8"/>
        <color rgb="FF666666"/>
        <rFont val="Inherit"/>
        <family val="2"/>
      </rPr>
      <t>円</t>
    </r>
  </si>
  <si>
    <r>
      <t>12.5</t>
    </r>
    <r>
      <rPr>
        <sz val="8"/>
        <color rgb="FF666666"/>
        <rFont val="Inherit"/>
        <family val="2"/>
      </rPr>
      <t>円</t>
    </r>
  </si>
  <si>
    <r>
      <t>545.9</t>
    </r>
    <r>
      <rPr>
        <sz val="8"/>
        <color rgb="FF666666"/>
        <rFont val="Inherit"/>
        <family val="2"/>
      </rPr>
      <t>円</t>
    </r>
  </si>
  <si>
    <r>
      <t>13.0</t>
    </r>
    <r>
      <rPr>
        <sz val="8"/>
        <color rgb="FF666666"/>
        <rFont val="Inherit"/>
        <family val="2"/>
      </rPr>
      <t>円</t>
    </r>
  </si>
  <si>
    <r>
      <t>552.0</t>
    </r>
    <r>
      <rPr>
        <sz val="8"/>
        <color rgb="FF666666"/>
        <rFont val="Inherit"/>
        <family val="2"/>
      </rPr>
      <t>円</t>
    </r>
  </si>
  <si>
    <r>
      <t>22.4</t>
    </r>
    <r>
      <rPr>
        <sz val="8"/>
        <color rgb="FF666666"/>
        <rFont val="Inherit"/>
        <family val="2"/>
      </rPr>
      <t>円</t>
    </r>
  </si>
  <si>
    <r>
      <t>567.6</t>
    </r>
    <r>
      <rPr>
        <sz val="8"/>
        <color rgb="FF666666"/>
        <rFont val="Inherit"/>
        <family val="2"/>
      </rPr>
      <t>円</t>
    </r>
  </si>
  <si>
    <r>
      <t>32.0</t>
    </r>
    <r>
      <rPr>
        <sz val="8"/>
        <color rgb="FF666666"/>
        <rFont val="Inherit"/>
        <family val="2"/>
      </rPr>
      <t>円</t>
    </r>
  </si>
  <si>
    <r>
      <t>589.9</t>
    </r>
    <r>
      <rPr>
        <sz val="8"/>
        <color rgb="FF666666"/>
        <rFont val="Inherit"/>
        <family val="2"/>
      </rPr>
      <t>円</t>
    </r>
  </si>
  <si>
    <r>
      <t>35.6</t>
    </r>
    <r>
      <rPr>
        <sz val="8"/>
        <color rgb="FF666666"/>
        <rFont val="Inherit"/>
        <family val="2"/>
      </rPr>
      <t>円</t>
    </r>
  </si>
  <si>
    <r>
      <t>613.3</t>
    </r>
    <r>
      <rPr>
        <sz val="8"/>
        <color rgb="FF666666"/>
        <rFont val="Inherit"/>
        <family val="2"/>
      </rPr>
      <t>円</t>
    </r>
  </si>
  <si>
    <r>
      <t>53.2</t>
    </r>
    <r>
      <rPr>
        <sz val="8"/>
        <color rgb="FF666666"/>
        <rFont val="Inherit"/>
        <family val="2"/>
      </rPr>
      <t>円</t>
    </r>
  </si>
  <si>
    <r>
      <t>654.6</t>
    </r>
    <r>
      <rPr>
        <sz val="8"/>
        <color rgb="FF666666"/>
        <rFont val="Inherit"/>
        <family val="2"/>
      </rPr>
      <t>円</t>
    </r>
  </si>
  <si>
    <r>
      <t>72.2</t>
    </r>
    <r>
      <rPr>
        <sz val="8"/>
        <color rgb="FF666666"/>
        <rFont val="Inherit"/>
        <family val="2"/>
      </rPr>
      <t>円</t>
    </r>
  </si>
  <si>
    <r>
      <t>705.1</t>
    </r>
    <r>
      <rPr>
        <sz val="8"/>
        <color rgb="FF666666"/>
        <rFont val="Inherit"/>
        <family val="2"/>
      </rPr>
      <t>円</t>
    </r>
  </si>
  <si>
    <r>
      <t>80.6</t>
    </r>
    <r>
      <rPr>
        <sz val="8"/>
        <color rgb="FF666666"/>
        <rFont val="Inherit"/>
        <family val="2"/>
      </rPr>
      <t>円</t>
    </r>
  </si>
  <si>
    <r>
      <t>775.2</t>
    </r>
    <r>
      <rPr>
        <sz val="8"/>
        <color rgb="FF666666"/>
        <rFont val="Inherit"/>
        <family val="2"/>
      </rPr>
      <t>円</t>
    </r>
  </si>
  <si>
    <r>
      <t>77.9</t>
    </r>
    <r>
      <rPr>
        <sz val="8"/>
        <color rgb="FF666666"/>
        <rFont val="Inherit"/>
        <family val="2"/>
      </rPr>
      <t>円</t>
    </r>
  </si>
  <si>
    <r>
      <t>850.2</t>
    </r>
    <r>
      <rPr>
        <sz val="8"/>
        <color rgb="FF666666"/>
        <rFont val="Inherit"/>
        <family val="2"/>
      </rPr>
      <t>円</t>
    </r>
  </si>
  <si>
    <r>
      <t>147.9</t>
    </r>
    <r>
      <rPr>
        <sz val="8"/>
        <color rgb="FF666666"/>
        <rFont val="Inherit"/>
        <family val="2"/>
      </rPr>
      <t>円</t>
    </r>
  </si>
  <si>
    <r>
      <t>969.6</t>
    </r>
    <r>
      <rPr>
        <sz val="8"/>
        <color rgb="FF666666"/>
        <rFont val="Inherit"/>
        <family val="2"/>
      </rPr>
      <t>円</t>
    </r>
  </si>
  <si>
    <r>
      <t>202.6</t>
    </r>
    <r>
      <rPr>
        <sz val="8"/>
        <color rgb="FF666666"/>
        <rFont val="Inherit"/>
        <family val="2"/>
      </rPr>
      <t>円</t>
    </r>
  </si>
  <si>
    <r>
      <t>1,144.4</t>
    </r>
    <r>
      <rPr>
        <sz val="8"/>
        <color rgb="FF666666"/>
        <rFont val="Inherit"/>
        <family val="2"/>
      </rPr>
      <t>円</t>
    </r>
  </si>
  <si>
    <r>
      <t>196.5</t>
    </r>
    <r>
      <rPr>
        <sz val="8"/>
        <color rgb="FF666666"/>
        <rFont val="Inherit"/>
        <family val="2"/>
      </rPr>
      <t>円</t>
    </r>
  </si>
  <si>
    <r>
      <t>1,298.1</t>
    </r>
    <r>
      <rPr>
        <sz val="8"/>
        <color rgb="FF666666"/>
        <rFont val="Inherit"/>
        <family val="2"/>
      </rPr>
      <t>円</t>
    </r>
  </si>
  <si>
    <t>2022/03予</t>
  </si>
  <si>
    <r>
      <t>197.4</t>
    </r>
    <r>
      <rPr>
        <sz val="8"/>
        <color rgb="FF666666"/>
        <rFont val="Inherit"/>
        <family val="2"/>
      </rPr>
      <t>円</t>
    </r>
  </si>
  <si>
    <r>
      <t>39.5</t>
    </r>
    <r>
      <rPr>
        <sz val="8"/>
        <color rgb="FF666666"/>
        <rFont val="Inherit"/>
        <family val="2"/>
      </rPr>
      <t>円</t>
    </r>
  </si>
  <si>
    <r>
      <t>40.4</t>
    </r>
    <r>
      <rPr>
        <sz val="8"/>
        <color rgb="FF666666"/>
        <rFont val="Inherit"/>
        <family val="2"/>
      </rPr>
      <t>円</t>
    </r>
  </si>
  <si>
    <r>
      <t>48.3</t>
    </r>
    <r>
      <rPr>
        <sz val="8"/>
        <color rgb="FF666666"/>
        <rFont val="Inherit"/>
        <family val="2"/>
      </rPr>
      <t>円</t>
    </r>
  </si>
  <si>
    <t>本</t>
  </si>
  <si>
    <r>
      <t>68.3</t>
    </r>
    <r>
      <rPr>
        <sz val="8"/>
        <color rgb="FF666666"/>
        <rFont val="Inherit"/>
        <family val="2"/>
      </rPr>
      <t>円</t>
    </r>
  </si>
  <si>
    <t>10.00 円</t>
  </si>
  <si>
    <t>11.00 円</t>
  </si>
  <si>
    <t>14.00 円</t>
  </si>
  <si>
    <t>17.00 円</t>
  </si>
  <si>
    <t>22.00 円</t>
  </si>
  <si>
    <t>25.00 円</t>
  </si>
  <si>
    <t>42.50 円</t>
  </si>
  <si>
    <t>2022/03(予)</t>
  </si>
  <si>
    <t>4832 ＪＦＥシステムズ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</si>
</sst>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;@"/>
    <numFmt numFmtId="177" formatCode="0.0%"/>
    <numFmt numFmtId="178" formatCode="0.0"/>
  </numFmts>
  <fonts count="1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0"/>
      <color theme="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8"/>
      <color rgb="FF666666"/>
      <name val="Inherit"/>
      <family val="2"/>
    </font>
    <font>
      <sz val="9"/>
      <color rgb="FFFF0000"/>
      <name val="Inherit"/>
      <family val="2"/>
    </font>
    <font>
      <sz val="9"/>
      <color rgb="FF333333"/>
      <name val="Inherit"/>
      <family val="2"/>
    </font>
    <font>
      <b/>
      <sz val="9"/>
      <color rgb="FF333333"/>
      <name val="Inherit"/>
      <family val="2"/>
    </font>
    <font>
      <sz val="8"/>
      <color theme="1"/>
      <name val="Yu Gothic"/>
      <family val="2"/>
      <scheme val="minor"/>
    </font>
    <font>
      <b/>
      <sz val="10"/>
      <color theme="1"/>
      <name val="ＭＳ Ｐゴシック"/>
      <family val="3"/>
      <charset val="128"/>
    </font>
    <font>
      <sz val="8"/>
      <color theme="1"/>
      <name val="Yu Gothic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6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DE9D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00FFCC"/>
        </stop>
      </gradient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gradientFill degree="180">
        <stop position="0">
          <color rgb="FFFFC000"/>
        </stop>
        <stop position="1">
          <color theme="0"/>
        </stop>
      </gradientFill>
    </fill>
    <fill>
      <patternFill patternType="solid">
        <fgColor rgb="FF00FFCC"/>
        <bgColor auto="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 style="medium">
        <color rgb="FFC3C3C3"/>
      </left>
      <right/>
      <top style="medium">
        <color rgb="FFC3C3C3"/>
      </top>
      <bottom style="medium">
        <color rgb="FFC3C3C3"/>
      </bottom>
      <diagonal/>
    </border>
    <border>
      <left style="mediumDashed">
        <color rgb="FFC3C3C3"/>
      </left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 style="medium">
        <color rgb="FFC3C3C3"/>
      </right>
      <top style="medium">
        <color rgb="FFC3C3C3"/>
      </top>
      <bottom style="medium">
        <color rgb="FFC3C3C3"/>
      </bottom>
      <diagonal/>
    </border>
    <border>
      <left/>
      <right/>
      <top style="medium">
        <color rgb="FFC3C3C3"/>
      </top>
      <bottom style="medium">
        <color rgb="FFC3C3C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7" fontId="2" fillId="0" borderId="0" xfId="2" applyNumberFormat="1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38" fontId="2" fillId="0" borderId="0" xfId="1" applyFont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78" fontId="2" fillId="4" borderId="0" xfId="0" applyNumberFormat="1" applyFont="1" applyFill="1" applyAlignment="1">
      <alignment vertical="center"/>
    </xf>
    <xf numFmtId="177" fontId="2" fillId="4" borderId="0" xfId="2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78" fontId="8" fillId="4" borderId="0" xfId="0" applyNumberFormat="1" applyFont="1" applyFill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" fontId="11" fillId="6" borderId="2" xfId="0" applyNumberFormat="1" applyFont="1" applyFill="1" applyBorder="1" applyAlignment="1">
      <alignment horizontal="left" vertical="center"/>
    </xf>
    <xf numFmtId="3" fontId="12" fillId="6" borderId="3" xfId="0" applyNumberFormat="1" applyFont="1" applyFill="1" applyBorder="1" applyAlignment="1">
      <alignment horizontal="right" vertical="center"/>
    </xf>
    <xf numFmtId="10" fontId="11" fillId="6" borderId="4" xfId="0" applyNumberFormat="1" applyFont="1" applyFill="1" applyBorder="1" applyAlignment="1">
      <alignment horizontal="right" vertical="center"/>
    </xf>
    <xf numFmtId="10" fontId="10" fillId="6" borderId="4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right" vertical="center"/>
    </xf>
    <xf numFmtId="17" fontId="11" fillId="7" borderId="2" xfId="0" applyNumberFormat="1" applyFont="1" applyFill="1" applyBorder="1" applyAlignment="1">
      <alignment horizontal="left" vertical="center"/>
    </xf>
    <xf numFmtId="3" fontId="12" fillId="7" borderId="3" xfId="0" applyNumberFormat="1" applyFont="1" applyFill="1" applyBorder="1" applyAlignment="1">
      <alignment horizontal="right" vertical="center"/>
    </xf>
    <xf numFmtId="10" fontId="10" fillId="7" borderId="4" xfId="0" applyNumberFormat="1" applyFont="1" applyFill="1" applyBorder="1" applyAlignment="1">
      <alignment horizontal="right" vertical="center"/>
    </xf>
    <xf numFmtId="10" fontId="11" fillId="7" borderId="4" xfId="0" applyNumberFormat="1" applyFont="1" applyFill="1" applyBorder="1" applyAlignment="1">
      <alignment horizontal="right" vertical="center"/>
    </xf>
    <xf numFmtId="0" fontId="11" fillId="7" borderId="3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8" fontId="2" fillId="8" borderId="0" xfId="1" applyFont="1" applyFill="1" applyAlignment="1">
      <alignment vertical="center"/>
    </xf>
    <xf numFmtId="178" fontId="2" fillId="8" borderId="0" xfId="0" applyNumberFormat="1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17" fontId="11" fillId="9" borderId="5" xfId="0" applyNumberFormat="1" applyFont="1" applyFill="1" applyBorder="1" applyAlignment="1">
      <alignment horizontal="lef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11" fillId="10" borderId="5" xfId="0" applyFont="1" applyFill="1" applyBorder="1" applyAlignment="1">
      <alignment horizontal="left" vertical="center" wrapText="1"/>
    </xf>
    <xf numFmtId="38" fontId="2" fillId="11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8" fontId="2" fillId="2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2" fillId="4" borderId="0" xfId="1" applyFont="1" applyFill="1" applyAlignment="1">
      <alignment horizontal="center" vertical="center"/>
    </xf>
    <xf numFmtId="38" fontId="2" fillId="0" borderId="0" xfId="1" applyFont="1" applyFill="1" applyAlignment="1">
      <alignment horizontal="center" vertical="center"/>
    </xf>
    <xf numFmtId="177" fontId="2" fillId="3" borderId="0" xfId="2" applyNumberFormat="1" applyFont="1" applyFill="1" applyAlignment="1">
      <alignment horizontal="center" vertical="center"/>
    </xf>
    <xf numFmtId="38" fontId="2" fillId="0" borderId="0" xfId="0" applyNumberFormat="1" applyFont="1" applyAlignment="1">
      <alignment horizontal="center" vertical="center"/>
    </xf>
    <xf numFmtId="177" fontId="2" fillId="0" borderId="0" xfId="2" applyNumberFormat="1" applyFont="1" applyAlignment="1">
      <alignment horizontal="center" vertical="center"/>
    </xf>
    <xf numFmtId="177" fontId="2" fillId="13" borderId="9" xfId="0" applyNumberFormat="1" applyFont="1" applyFill="1" applyBorder="1" applyAlignment="1">
      <alignment vertical="center"/>
    </xf>
    <xf numFmtId="177" fontId="2" fillId="13" borderId="11" xfId="0" applyNumberFormat="1" applyFont="1" applyFill="1" applyBorder="1" applyAlignment="1">
      <alignment vertical="center"/>
    </xf>
    <xf numFmtId="38" fontId="2" fillId="13" borderId="11" xfId="0" applyNumberFormat="1" applyFont="1" applyFill="1" applyBorder="1" applyAlignment="1">
      <alignment vertical="center"/>
    </xf>
    <xf numFmtId="177" fontId="2" fillId="13" borderId="14" xfId="0" applyNumberFormat="1" applyFont="1" applyFill="1" applyBorder="1" applyAlignment="1">
      <alignment vertical="center"/>
    </xf>
    <xf numFmtId="9" fontId="2" fillId="0" borderId="0" xfId="2" applyFont="1" applyAlignment="1">
      <alignment vertical="center"/>
    </xf>
    <xf numFmtId="0" fontId="11" fillId="6" borderId="2" xfId="0" applyFont="1" applyFill="1" applyBorder="1" applyAlignment="1">
      <alignment horizontal="left" vertical="center"/>
    </xf>
    <xf numFmtId="177" fontId="14" fillId="12" borderId="0" xfId="2" applyNumberFormat="1" applyFont="1" applyFill="1" applyAlignment="1">
      <alignment horizontal="center" vertical="center"/>
    </xf>
    <xf numFmtId="0" fontId="12" fillId="7" borderId="3" xfId="0" applyFont="1" applyFill="1" applyBorder="1" applyAlignment="1">
      <alignment horizontal="right" vertical="center"/>
    </xf>
    <xf numFmtId="0" fontId="12" fillId="6" borderId="3" xfId="0" applyFont="1" applyFill="1" applyBorder="1" applyAlignment="1">
      <alignment horizontal="right" vertical="center"/>
    </xf>
    <xf numFmtId="0" fontId="14" fillId="3" borderId="0" xfId="0" applyFont="1" applyFill="1" applyAlignment="1">
      <alignment horizontal="center" vertical="center" wrapText="1"/>
    </xf>
    <xf numFmtId="0" fontId="2" fillId="0" borderId="0" xfId="0" applyFont="1" applyAlignment="1">
      <alignment vertical="top"/>
    </xf>
    <xf numFmtId="56" fontId="2" fillId="0" borderId="0" xfId="0" applyNumberFormat="1" applyFont="1" applyAlignment="1">
      <alignment horizontal="center" vertical="center"/>
    </xf>
    <xf numFmtId="9" fontId="2" fillId="0" borderId="0" xfId="2" applyFont="1" applyAlignment="1">
      <alignment horizontal="center" vertical="center"/>
    </xf>
    <xf numFmtId="177" fontId="2" fillId="11" borderId="0" xfId="2" applyNumberFormat="1" applyFont="1" applyFill="1" applyAlignment="1">
      <alignment vertical="center"/>
    </xf>
    <xf numFmtId="0" fontId="15" fillId="15" borderId="1" xfId="0" applyFont="1" applyFill="1" applyBorder="1" applyAlignment="1">
      <alignment horizontal="center" vertical="center" wrapText="1"/>
    </xf>
    <xf numFmtId="38" fontId="2" fillId="0" borderId="0" xfId="0" applyNumberFormat="1" applyFont="1" applyAlignment="1">
      <alignment vertical="center"/>
    </xf>
    <xf numFmtId="56" fontId="5" fillId="0" borderId="0" xfId="0" applyNumberFormat="1" applyFont="1" applyAlignment="1">
      <alignment vertical="center"/>
    </xf>
    <xf numFmtId="38" fontId="5" fillId="14" borderId="0" xfId="1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/>
    </xf>
    <xf numFmtId="56" fontId="0" fillId="0" borderId="0" xfId="0" applyNumberFormat="1"/>
    <xf numFmtId="56" fontId="2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2" fillId="13" borderId="7" xfId="0" applyFont="1" applyFill="1" applyBorder="1" applyAlignment="1">
      <alignment vertical="center" wrapText="1"/>
    </xf>
    <xf numFmtId="0" fontId="2" fillId="13" borderId="8" xfId="0" applyFont="1" applyFill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13" borderId="10" xfId="0" applyFont="1" applyFill="1" applyBorder="1" applyAlignment="1">
      <alignment vertical="center" wrapText="1"/>
    </xf>
    <xf numFmtId="0" fontId="2" fillId="13" borderId="0" xfId="0" applyFont="1" applyFill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13" xfId="0" applyFont="1" applyFill="1" applyBorder="1" applyAlignment="1">
      <alignment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99331732469612"/>
          <c:y val="5.1825677267373381E-2"/>
          <c:w val="0.79741534967703487"/>
          <c:h val="0.7219635884737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512-43D7-8D6C-CB9275B2028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054-423B-B144-E63C5B276CF7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303</c:v>
                </c:pt>
                <c:pt idx="1">
                  <c:v>663</c:v>
                </c:pt>
                <c:pt idx="2">
                  <c:v>576</c:v>
                </c:pt>
                <c:pt idx="3">
                  <c:v>196</c:v>
                </c:pt>
                <c:pt idx="4">
                  <c:v>204</c:v>
                </c:pt>
                <c:pt idx="5">
                  <c:v>352</c:v>
                </c:pt>
                <c:pt idx="6">
                  <c:v>503</c:v>
                </c:pt>
                <c:pt idx="7">
                  <c:v>559</c:v>
                </c:pt>
                <c:pt idx="8">
                  <c:v>835</c:v>
                </c:pt>
                <c:pt idx="9">
                  <c:v>1134</c:v>
                </c:pt>
                <c:pt idx="10">
                  <c:v>1265</c:v>
                </c:pt>
                <c:pt idx="11">
                  <c:v>1223</c:v>
                </c:pt>
                <c:pt idx="12">
                  <c:v>2322</c:v>
                </c:pt>
                <c:pt idx="13">
                  <c:v>3181</c:v>
                </c:pt>
                <c:pt idx="14">
                  <c:v>3086</c:v>
                </c:pt>
                <c:pt idx="15">
                  <c:v>2953.0413999999996</c:v>
                </c:pt>
                <c:pt idx="16">
                  <c:v>3026.8674349999992</c:v>
                </c:pt>
                <c:pt idx="17">
                  <c:v>3102.5391208749988</c:v>
                </c:pt>
                <c:pt idx="18">
                  <c:v>3180.1025988968736</c:v>
                </c:pt>
                <c:pt idx="19">
                  <c:v>3259.6051638692952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09944"/>
        <c:axId val="600111256"/>
      </c:barChart>
      <c:lineChart>
        <c:grouping val="standard"/>
        <c:varyColors val="0"/>
        <c:ser>
          <c:idx val="1"/>
          <c:order val="1"/>
          <c:tx>
            <c:strRef>
              <c:f>テンプレート!$L$1</c:f>
              <c:strCache>
                <c:ptCount val="1"/>
                <c:pt idx="0">
                  <c:v>EPS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テンプレート!$L$9:$L$28</c:f>
              <c:numCache>
                <c:formatCode>0.0</c:formatCode>
                <c:ptCount val="20"/>
                <c:pt idx="0">
                  <c:v>19.3</c:v>
                </c:pt>
                <c:pt idx="1">
                  <c:v>42.2</c:v>
                </c:pt>
                <c:pt idx="2">
                  <c:v>36.700000000000003</c:v>
                </c:pt>
                <c:pt idx="3">
                  <c:v>12.5</c:v>
                </c:pt>
                <c:pt idx="4">
                  <c:v>13</c:v>
                </c:pt>
                <c:pt idx="5">
                  <c:v>22.4</c:v>
                </c:pt>
                <c:pt idx="6">
                  <c:v>32</c:v>
                </c:pt>
                <c:pt idx="7">
                  <c:v>35.6</c:v>
                </c:pt>
                <c:pt idx="8">
                  <c:v>53.2</c:v>
                </c:pt>
                <c:pt idx="9">
                  <c:v>72.2</c:v>
                </c:pt>
                <c:pt idx="10">
                  <c:v>80.599999999999994</c:v>
                </c:pt>
                <c:pt idx="11">
                  <c:v>77.900000000000006</c:v>
                </c:pt>
                <c:pt idx="12">
                  <c:v>147.9</c:v>
                </c:pt>
                <c:pt idx="13">
                  <c:v>202.6</c:v>
                </c:pt>
                <c:pt idx="14">
                  <c:v>196.5</c:v>
                </c:pt>
                <c:pt idx="15">
                  <c:v>188.03390638366815</c:v>
                </c:pt>
                <c:pt idx="16">
                  <c:v>192.73475404325981</c:v>
                </c:pt>
                <c:pt idx="17">
                  <c:v>197.5531228943413</c:v>
                </c:pt>
                <c:pt idx="18">
                  <c:v>202.49195096669982</c:v>
                </c:pt>
                <c:pt idx="19">
                  <c:v>207.55424974086731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テンプレート!$P$1</c:f>
              <c:strCache>
                <c:ptCount val="1"/>
                <c:pt idx="0">
                  <c:v>配当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テンプレート!$P$9:$P$28</c:f>
              <c:numCache>
                <c:formatCode>General</c:formatCode>
                <c:ptCount val="20"/>
                <c:pt idx="6" formatCode="#,##0_);[Red]\(#,##0\)">
                  <c:v>10</c:v>
                </c:pt>
                <c:pt idx="7" formatCode="#,##0_);[Red]\(#,##0\)">
                  <c:v>11</c:v>
                </c:pt>
                <c:pt idx="8" formatCode="#,##0_);[Red]\(#,##0\)">
                  <c:v>14</c:v>
                </c:pt>
                <c:pt idx="9" formatCode="#,##0_);[Red]\(#,##0\)">
                  <c:v>17</c:v>
                </c:pt>
                <c:pt idx="10" formatCode="#,##0_);[Red]\(#,##0\)">
                  <c:v>22</c:v>
                </c:pt>
                <c:pt idx="11" formatCode="#,##0_);[Red]\(#,##0\)">
                  <c:v>25</c:v>
                </c:pt>
                <c:pt idx="12" formatCode="#,##0_);[Red]\(#,##0\)">
                  <c:v>42.5</c:v>
                </c:pt>
                <c:pt idx="13" formatCode="#,##0_);[Red]\(#,##0\)">
                  <c:v>60</c:v>
                </c:pt>
                <c:pt idx="14" formatCode="#,##0_);[Red]\(#,##0\)">
                  <c:v>60</c:v>
                </c:pt>
                <c:pt idx="15" formatCode="#,##0_);[Red]\(#,##0\)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9D-487F-941D-43D6DC8C1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102728"/>
        <c:axId val="600101088"/>
      </c:line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00101088"/>
        <c:scaling>
          <c:orientation val="minMax"/>
          <c:max val="320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2728"/>
        <c:crosses val="max"/>
        <c:crossBetween val="between"/>
      </c:valAx>
      <c:catAx>
        <c:axId val="6001027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0010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998641127305909E-2"/>
          <c:y val="4.0195876575498717E-2"/>
          <c:w val="0.39483702835017964"/>
          <c:h val="7.47513537551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4465264034509"/>
          <c:y val="3.7870767826262516E-2"/>
          <c:w val="0.81037466899104182"/>
          <c:h val="0.70022069040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テンプレート!$F$1</c:f>
              <c:strCache>
                <c:ptCount val="1"/>
                <c:pt idx="0">
                  <c:v>売り上げ高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391-47B8-AFB8-1A849F3892A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534-4061-BB51-0A5C04010FCA}"/>
              </c:ext>
            </c:extLst>
          </c:dPt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テンプレート!$F$9:$F$28</c:f>
              <c:numCache>
                <c:formatCode>#,##0_);[Red]\(#,##0\)</c:formatCode>
                <c:ptCount val="20"/>
                <c:pt idx="0">
                  <c:v>33948</c:v>
                </c:pt>
                <c:pt idx="1">
                  <c:v>33742</c:v>
                </c:pt>
                <c:pt idx="2">
                  <c:v>32687</c:v>
                </c:pt>
                <c:pt idx="3">
                  <c:v>27714</c:v>
                </c:pt>
                <c:pt idx="4">
                  <c:v>27100</c:v>
                </c:pt>
                <c:pt idx="5">
                  <c:v>32754</c:v>
                </c:pt>
                <c:pt idx="6">
                  <c:v>33736</c:v>
                </c:pt>
                <c:pt idx="7">
                  <c:v>35126</c:v>
                </c:pt>
                <c:pt idx="8">
                  <c:v>35807</c:v>
                </c:pt>
                <c:pt idx="9">
                  <c:v>37030</c:v>
                </c:pt>
                <c:pt idx="10">
                  <c:v>39092</c:v>
                </c:pt>
                <c:pt idx="11">
                  <c:v>40281</c:v>
                </c:pt>
                <c:pt idx="12">
                  <c:v>42581</c:v>
                </c:pt>
                <c:pt idx="13">
                  <c:v>47953</c:v>
                </c:pt>
                <c:pt idx="14">
                  <c:v>46468</c:v>
                </c:pt>
                <c:pt idx="15">
                  <c:v>47629.7</c:v>
                </c:pt>
                <c:pt idx="16">
                  <c:v>48820.44249999999</c:v>
                </c:pt>
                <c:pt idx="17">
                  <c:v>50040.953562499984</c:v>
                </c:pt>
                <c:pt idx="18">
                  <c:v>51291.977401562479</c:v>
                </c:pt>
                <c:pt idx="19">
                  <c:v>52574.276836601537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6-4895-9DC6-ED2351779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00109944"/>
        <c:axId val="600111256"/>
      </c:barChart>
      <c:barChart>
        <c:barDir val="col"/>
        <c:grouping val="clustered"/>
        <c:varyColors val="0"/>
        <c:ser>
          <c:idx val="1"/>
          <c:order val="1"/>
          <c:tx>
            <c:strRef>
              <c:f>テンプレート!$H$1</c:f>
              <c:strCache>
                <c:ptCount val="1"/>
                <c:pt idx="0">
                  <c:v>営業利益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テンプレート!$H$9:$H$28</c:f>
              <c:numCache>
                <c:formatCode>#,##0_);[Red]\(#,##0\)</c:formatCode>
                <c:ptCount val="20"/>
                <c:pt idx="0">
                  <c:v>1278</c:v>
                </c:pt>
                <c:pt idx="1">
                  <c:v>1356</c:v>
                </c:pt>
                <c:pt idx="2">
                  <c:v>1362</c:v>
                </c:pt>
                <c:pt idx="3">
                  <c:v>182</c:v>
                </c:pt>
                <c:pt idx="4">
                  <c:v>404</c:v>
                </c:pt>
                <c:pt idx="5">
                  <c:v>878</c:v>
                </c:pt>
                <c:pt idx="6">
                  <c:v>923</c:v>
                </c:pt>
                <c:pt idx="7">
                  <c:v>1103</c:v>
                </c:pt>
                <c:pt idx="8">
                  <c:v>1701</c:v>
                </c:pt>
                <c:pt idx="9">
                  <c:v>1957</c:v>
                </c:pt>
                <c:pt idx="10">
                  <c:v>2289</c:v>
                </c:pt>
                <c:pt idx="11">
                  <c:v>2806</c:v>
                </c:pt>
                <c:pt idx="12">
                  <c:v>3473</c:v>
                </c:pt>
                <c:pt idx="13">
                  <c:v>4803</c:v>
                </c:pt>
                <c:pt idx="14">
                  <c:v>4666</c:v>
                </c:pt>
                <c:pt idx="15">
                  <c:v>4477.1917999999996</c:v>
                </c:pt>
                <c:pt idx="16">
                  <c:v>4589.1215949999987</c:v>
                </c:pt>
                <c:pt idx="17">
                  <c:v>4703.8496348749986</c:v>
                </c:pt>
                <c:pt idx="18">
                  <c:v>4821.4458757468728</c:v>
                </c:pt>
                <c:pt idx="19">
                  <c:v>4941.9820226405445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6-4895-9DC6-ED2351779875}"/>
            </c:ext>
          </c:extLst>
        </c:ser>
        <c:ser>
          <c:idx val="2"/>
          <c:order val="2"/>
          <c:tx>
            <c:strRef>
              <c:f>テンプレート!$J$1</c:f>
              <c:strCache>
                <c:ptCount val="1"/>
                <c:pt idx="0">
                  <c:v>当期利益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numRef>
              <c:f>テンプレート!$E$9:$E$28</c:f>
              <c:numCache>
                <c:formatCode>yyyy"年"m"月";@</c:formatCode>
                <c:ptCount val="20"/>
                <c:pt idx="0">
                  <c:v>39142</c:v>
                </c:pt>
                <c:pt idx="1">
                  <c:v>39508</c:v>
                </c:pt>
                <c:pt idx="2">
                  <c:v>39873</c:v>
                </c:pt>
                <c:pt idx="3">
                  <c:v>40238</c:v>
                </c:pt>
                <c:pt idx="4">
                  <c:v>40603</c:v>
                </c:pt>
                <c:pt idx="5">
                  <c:v>40969</c:v>
                </c:pt>
                <c:pt idx="6">
                  <c:v>41334</c:v>
                </c:pt>
                <c:pt idx="7">
                  <c:v>41699</c:v>
                </c:pt>
                <c:pt idx="8">
                  <c:v>42064</c:v>
                </c:pt>
                <c:pt idx="9">
                  <c:v>42430</c:v>
                </c:pt>
                <c:pt idx="10">
                  <c:v>42795</c:v>
                </c:pt>
                <c:pt idx="11">
                  <c:v>43160</c:v>
                </c:pt>
                <c:pt idx="12">
                  <c:v>43525</c:v>
                </c:pt>
                <c:pt idx="13">
                  <c:v>43891</c:v>
                </c:pt>
                <c:pt idx="14">
                  <c:v>44256</c:v>
                </c:pt>
                <c:pt idx="15" formatCode="General">
                  <c:v>2022</c:v>
                </c:pt>
                <c:pt idx="16" formatCode="General">
                  <c:v>2023</c:v>
                </c:pt>
                <c:pt idx="17" formatCode="General">
                  <c:v>2024</c:v>
                </c:pt>
                <c:pt idx="18" formatCode="General">
                  <c:v>2025</c:v>
                </c:pt>
                <c:pt idx="19" formatCode="General">
                  <c:v>2026</c:v>
                </c:pt>
              </c:numCache>
            </c:numRef>
          </c:cat>
          <c:val>
            <c:numRef>
              <c:f>テンプレート!$J$9:$J$28</c:f>
              <c:numCache>
                <c:formatCode>#,##0_);[Red]\(#,##0\)</c:formatCode>
                <c:ptCount val="20"/>
                <c:pt idx="0">
                  <c:v>303</c:v>
                </c:pt>
                <c:pt idx="1">
                  <c:v>663</c:v>
                </c:pt>
                <c:pt idx="2">
                  <c:v>576</c:v>
                </c:pt>
                <c:pt idx="3">
                  <c:v>196</c:v>
                </c:pt>
                <c:pt idx="4">
                  <c:v>204</c:v>
                </c:pt>
                <c:pt idx="5">
                  <c:v>352</c:v>
                </c:pt>
                <c:pt idx="6">
                  <c:v>503</c:v>
                </c:pt>
                <c:pt idx="7">
                  <c:v>559</c:v>
                </c:pt>
                <c:pt idx="8">
                  <c:v>835</c:v>
                </c:pt>
                <c:pt idx="9">
                  <c:v>1134</c:v>
                </c:pt>
                <c:pt idx="10">
                  <c:v>1265</c:v>
                </c:pt>
                <c:pt idx="11">
                  <c:v>1223</c:v>
                </c:pt>
                <c:pt idx="12">
                  <c:v>2322</c:v>
                </c:pt>
                <c:pt idx="13">
                  <c:v>3181</c:v>
                </c:pt>
                <c:pt idx="14">
                  <c:v>3086</c:v>
                </c:pt>
                <c:pt idx="15">
                  <c:v>2953.0413999999996</c:v>
                </c:pt>
                <c:pt idx="16">
                  <c:v>3026.8674349999992</c:v>
                </c:pt>
                <c:pt idx="17">
                  <c:v>3102.5391208749988</c:v>
                </c:pt>
                <c:pt idx="18">
                  <c:v>3180.1025988968736</c:v>
                </c:pt>
                <c:pt idx="19">
                  <c:v>3259.6051638692952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7D2-9CA5-229956E45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41583328"/>
        <c:axId val="641575784"/>
      </c:barChart>
      <c:catAx>
        <c:axId val="600109944"/>
        <c:scaling>
          <c:orientation val="minMax"/>
        </c:scaling>
        <c:delete val="0"/>
        <c:axPos val="b"/>
        <c:numFmt formatCode="yyyy&quot;年&quot;m&quot;月&quot;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11256"/>
        <c:crosses val="autoZero"/>
        <c:auto val="1"/>
        <c:lblAlgn val="ctr"/>
        <c:lblOffset val="100"/>
        <c:noMultiLvlLbl val="0"/>
      </c:catAx>
      <c:valAx>
        <c:axId val="600111256"/>
        <c:scaling>
          <c:orientation val="minMax"/>
          <c:max val="8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109944"/>
        <c:crosses val="autoZero"/>
        <c:crossBetween val="between"/>
      </c:valAx>
      <c:valAx>
        <c:axId val="641575784"/>
        <c:scaling>
          <c:orientation val="minMax"/>
          <c:max val="8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1583328"/>
        <c:crosses val="max"/>
        <c:crossBetween val="between"/>
      </c:valAx>
      <c:catAx>
        <c:axId val="641583328"/>
        <c:scaling>
          <c:orientation val="minMax"/>
        </c:scaling>
        <c:delete val="1"/>
        <c:axPos val="b"/>
        <c:numFmt formatCode="yyyy&quot;年&quot;m&quot;月&quot;;@" sourceLinked="1"/>
        <c:majorTickMark val="out"/>
        <c:minorTickMark val="none"/>
        <c:tickLblPos val="nextTo"/>
        <c:crossAx val="641575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00327967025512"/>
          <c:y val="4.7548520102807218E-2"/>
          <c:w val="0.34867062122435288"/>
          <c:h val="6.13083310090326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28576</xdr:colOff>
      <xdr:row>16</xdr:row>
      <xdr:rowOff>28575</xdr:rowOff>
    </xdr:from>
    <xdr:to>
      <xdr:col>28</xdr:col>
      <xdr:colOff>600076</xdr:colOff>
      <xdr:row>34</xdr:row>
      <xdr:rowOff>114300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98EBF64-CBC3-4093-A874-4519A39EDA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1</xdr:row>
      <xdr:rowOff>57150</xdr:rowOff>
    </xdr:from>
    <xdr:to>
      <xdr:col>28</xdr:col>
      <xdr:colOff>571500</xdr:colOff>
      <xdr:row>16</xdr:row>
      <xdr:rowOff>9525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8B5981-8E1B-477E-8346-2831193FAE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0.44029</cdr:x>
      <cdr:y>0.2739</cdr:y>
    </cdr:from>
    <cdr:to>
      <cdr:x>0.90731</cdr:x>
      <cdr:y>0.44113</cdr:y>
    </cdr:to>
    <cdr:cxnSp macro="">
      <cdr:nvCxnSpPr>
        <cdr:cNvPr id="2" name="直線コネクタ 1">
          <a:extLst xmlns:a="http://schemas.openxmlformats.org/drawingml/2006/main">
            <a:ext uri="{FF2B5EF4-FFF2-40B4-BE49-F238E27FC236}">
              <a16:creationId xmlns:a16="http://schemas.microsoft.com/office/drawing/2014/main" id="{8959ACE0-1CB5-4FC7-AE07-9DCB896E2D8A}"/>
            </a:ext>
          </a:extLst>
        </cdr:cNvPr>
        <cdr:cNvCxnSpPr/>
      </cdr:nvCxnSpPr>
      <cdr:spPr>
        <a:xfrm xmlns:a="http://schemas.openxmlformats.org/drawingml/2006/main" flipV="1">
          <a:off x="2352674" y="753970"/>
          <a:ext cx="2495533" cy="4603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0.55496</cdr:x>
      <cdr:y>0.01499</cdr:y>
    </cdr:from>
    <cdr:to>
      <cdr:x>0.88629</cdr:x>
      <cdr:y>0.14206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A89A53E-01AA-4469-8E44-A44914D4F45F}"/>
            </a:ext>
          </a:extLst>
        </cdr:cNvPr>
        <cdr:cNvSpPr txBox="1"/>
      </cdr:nvSpPr>
      <cdr:spPr>
        <a:xfrm xmlns:a="http://schemas.openxmlformats.org/drawingml/2006/main">
          <a:off x="2965450" y="41275"/>
          <a:ext cx="1770485" cy="349776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200" b="1"/>
            <a:t>JFE</a:t>
          </a:r>
          <a:r>
            <a:rPr kumimoji="1" lang="ja-JP" altLang="en-US" sz="1200" b="1"/>
            <a:t>システムズ（</a:t>
          </a:r>
          <a:r>
            <a:rPr kumimoji="1" lang="en-US" altLang="ja-JP" sz="1200" b="1"/>
            <a:t>4832</a:t>
          </a:r>
          <a:r>
            <a:rPr kumimoji="1" lang="ja-JP" altLang="en-US" sz="1200" b="1"/>
            <a:t>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FEDC9-5FBC-4180-80CC-489877B79D17}">
  <dimension ref="A1:Z47"/>
  <sheetViews>
    <sheetView tabSelected="1"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Q33" sqref="Q33"/>
    </sheetView>
  </sheetViews>
  <sheetFormatPr defaultRowHeight="12"/>
  <cols>
    <col min="1" max="1" width="9.375" style="1" customWidth="1"/>
    <col min="2" max="2" width="5.375" style="16" customWidth="1"/>
    <col min="3" max="3" width="7.875" style="16" customWidth="1"/>
    <col min="4" max="4" width="6.375" style="16" customWidth="1"/>
    <col min="5" max="5" width="9" style="16" bestFit="1" customWidth="1"/>
    <col min="6" max="6" width="7" style="16" customWidth="1"/>
    <col min="7" max="7" width="6.875" style="35" customWidth="1"/>
    <col min="8" max="8" width="5.875" style="16" customWidth="1"/>
    <col min="9" max="9" width="6.625" style="43" customWidth="1"/>
    <col min="10" max="10" width="6.125" style="16" customWidth="1"/>
    <col min="11" max="11" width="6.5" style="16" customWidth="1"/>
    <col min="12" max="12" width="6.375" style="16" customWidth="1"/>
    <col min="13" max="13" width="6.75" style="16" customWidth="1"/>
    <col min="14" max="14" width="4.75" style="16" bestFit="1" customWidth="1"/>
    <col min="15" max="15" width="5.125" style="16" customWidth="1"/>
    <col min="16" max="16" width="4.125" style="16" customWidth="1"/>
    <col min="17" max="17" width="4.75" style="16" customWidth="1"/>
    <col min="18" max="18" width="6.875" style="45" customWidth="1"/>
    <col min="19" max="19" width="5.5" style="45" customWidth="1"/>
    <col min="20" max="20" width="3.5" style="16" customWidth="1"/>
    <col min="21" max="21" width="6.375" style="45" customWidth="1"/>
    <col min="22" max="29" width="9" style="16"/>
    <col min="30" max="30" width="5.125" style="16" customWidth="1"/>
    <col min="31" max="16384" width="9" style="16"/>
  </cols>
  <sheetData>
    <row r="1" spans="1:26" s="2" customFormat="1" ht="29.25" customHeight="1">
      <c r="A1" s="5" t="s">
        <v>2</v>
      </c>
      <c r="B1" s="8" t="s">
        <v>8</v>
      </c>
      <c r="C1" s="8" t="s">
        <v>9</v>
      </c>
      <c r="D1" s="8" t="s">
        <v>10</v>
      </c>
      <c r="E1" s="3" t="s">
        <v>1</v>
      </c>
      <c r="F1" s="3" t="s">
        <v>0</v>
      </c>
      <c r="G1" s="44" t="s">
        <v>25</v>
      </c>
      <c r="H1" s="3" t="s">
        <v>3</v>
      </c>
      <c r="I1" s="6" t="s">
        <v>5</v>
      </c>
      <c r="J1" s="3" t="s">
        <v>4</v>
      </c>
      <c r="K1" s="6" t="s">
        <v>26</v>
      </c>
      <c r="L1" s="12" t="s">
        <v>6</v>
      </c>
      <c r="M1" s="12" t="s">
        <v>7</v>
      </c>
      <c r="N1" s="11" t="s">
        <v>11</v>
      </c>
      <c r="O1" s="11" t="s">
        <v>12</v>
      </c>
      <c r="P1" s="3" t="s">
        <v>13</v>
      </c>
      <c r="Q1" s="3" t="s">
        <v>14</v>
      </c>
      <c r="R1" s="71" t="s">
        <v>40</v>
      </c>
      <c r="S1" s="71" t="s">
        <v>41</v>
      </c>
      <c r="U1" s="71" t="s">
        <v>44</v>
      </c>
    </row>
    <row r="2" spans="1:26" ht="33.75" customHeight="1" thickBot="1">
      <c r="A2" s="62" t="s">
        <v>92</v>
      </c>
      <c r="B2" s="42">
        <v>1703</v>
      </c>
      <c r="C2" s="9"/>
      <c r="D2" s="9"/>
      <c r="E2" s="36">
        <f>+E23</f>
        <v>44256</v>
      </c>
      <c r="F2" s="48">
        <f t="shared" ref="F2:M2" si="0">+F23</f>
        <v>46468</v>
      </c>
      <c r="G2" s="49">
        <f t="shared" si="0"/>
        <v>-3.0967822659687609E-2</v>
      </c>
      <c r="H2" s="9">
        <f t="shared" si="0"/>
        <v>4666</v>
      </c>
      <c r="I2" s="50">
        <f t="shared" si="0"/>
        <v>0.10041318756994061</v>
      </c>
      <c r="J2" s="48">
        <f t="shared" si="0"/>
        <v>3086</v>
      </c>
      <c r="K2" s="50">
        <f t="shared" si="0"/>
        <v>6.641129379357838E-2</v>
      </c>
      <c r="L2" s="9">
        <f t="shared" si="0"/>
        <v>196.5</v>
      </c>
      <c r="M2" s="9">
        <f t="shared" si="0"/>
        <v>1298.0999999999999</v>
      </c>
      <c r="N2" s="17">
        <f t="shared" ref="N2" si="1">+B2/L2</f>
        <v>8.6666666666666661</v>
      </c>
      <c r="O2" s="18">
        <f>+B2/M2</f>
        <v>1.3119174177644251</v>
      </c>
      <c r="P2" s="51">
        <f>+P23</f>
        <v>60</v>
      </c>
      <c r="Q2" s="52">
        <f t="shared" ref="Q2" si="2">+P2/B2</f>
        <v>3.5231943628890192E-2</v>
      </c>
      <c r="R2" s="9">
        <f t="shared" ref="R2:U2" si="3">+R23</f>
        <v>36129</v>
      </c>
      <c r="S2" s="9">
        <f t="shared" si="3"/>
        <v>20386</v>
      </c>
      <c r="T2" s="9">
        <f t="shared" si="3"/>
        <v>0.56425586094273295</v>
      </c>
      <c r="U2" s="9">
        <f t="shared" si="3"/>
        <v>-11764</v>
      </c>
    </row>
    <row r="3" spans="1:26" ht="15.75" customHeight="1">
      <c r="A3" s="64">
        <v>44399</v>
      </c>
      <c r="B3" s="76" t="s">
        <v>28</v>
      </c>
      <c r="C3" s="77"/>
      <c r="D3" s="77"/>
      <c r="E3" s="53">
        <f>+G28</f>
        <v>2.5000000000000001E-2</v>
      </c>
      <c r="F3" s="45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63"/>
      <c r="S3" s="63"/>
      <c r="T3" s="45"/>
    </row>
    <row r="4" spans="1:26" s="45" customFormat="1" ht="15.75" customHeight="1">
      <c r="A4" s="1"/>
      <c r="B4" s="80" t="s">
        <v>29</v>
      </c>
      <c r="C4" s="81"/>
      <c r="D4" s="81"/>
      <c r="E4" s="54">
        <f>+K28</f>
        <v>6.2E-2</v>
      </c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63"/>
      <c r="S4" s="63"/>
    </row>
    <row r="5" spans="1:26" s="45" customFormat="1" ht="15.75" customHeight="1">
      <c r="A5" s="1"/>
      <c r="B5" s="80" t="s">
        <v>30</v>
      </c>
      <c r="C5" s="81"/>
      <c r="D5" s="81"/>
      <c r="E5" s="55">
        <f>+N28</f>
        <v>12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63"/>
      <c r="S5" s="63"/>
    </row>
    <row r="6" spans="1:26" s="45" customFormat="1" ht="15.75" customHeight="1">
      <c r="A6" s="65"/>
      <c r="B6" s="80" t="s">
        <v>31</v>
      </c>
      <c r="C6" s="81"/>
      <c r="D6" s="81"/>
      <c r="E6" s="55">
        <f>+B28</f>
        <v>2490.6509968904074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63"/>
      <c r="S6" s="63"/>
    </row>
    <row r="7" spans="1:26" s="45" customFormat="1" ht="15.75" customHeight="1" thickBot="1">
      <c r="A7" s="1"/>
      <c r="B7" s="82" t="s">
        <v>32</v>
      </c>
      <c r="C7" s="83"/>
      <c r="D7" s="83"/>
      <c r="E7" s="56">
        <f>+D28</f>
        <v>0.46250792536136665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63"/>
      <c r="S7" s="63"/>
    </row>
    <row r="8" spans="1:26">
      <c r="A8" s="34" t="s">
        <v>15</v>
      </c>
      <c r="C8" s="1" t="s">
        <v>27</v>
      </c>
      <c r="G8" s="14">
        <f>AVERAGE(G9:G21)</f>
        <v>2.2077497406336421E-2</v>
      </c>
      <c r="I8" s="14">
        <f>AVERAGE(I9:I21)</f>
        <v>4.1282556953755517E-2</v>
      </c>
      <c r="K8" s="14">
        <f>AVERAGE(K9:K21)</f>
        <v>2.1043295091986599E-2</v>
      </c>
      <c r="N8" s="13">
        <f>AVERAGE(N9:N21)</f>
        <v>17.340874125461447</v>
      </c>
      <c r="O8" s="13">
        <f>AVERAGE(O9:O21)</f>
        <v>1.0159536075648608</v>
      </c>
    </row>
    <row r="9" spans="1:26">
      <c r="A9" s="1">
        <v>4832</v>
      </c>
      <c r="B9" s="42">
        <v>680</v>
      </c>
      <c r="C9" s="47">
        <f t="shared" ref="C9:C19" si="4">+J9/L9*1000000</f>
        <v>15699481.865284974</v>
      </c>
      <c r="E9" s="36">
        <f>+コピー!B2</f>
        <v>39142</v>
      </c>
      <c r="F9" s="32">
        <f>+コピー!C2</f>
        <v>33948</v>
      </c>
      <c r="H9" s="32">
        <f>+コピー!E2</f>
        <v>1278</v>
      </c>
      <c r="I9" s="7">
        <f>+H9/F9</f>
        <v>3.7645811240721104E-2</v>
      </c>
      <c r="J9" s="32">
        <f>+コピー!I2</f>
        <v>303</v>
      </c>
      <c r="K9" s="7">
        <f>+J9/F9</f>
        <v>8.9254153411099327E-3</v>
      </c>
      <c r="L9" s="33">
        <f>VALUE(SUBSTITUTE(コピー!K2,"円","　"))</f>
        <v>19.3</v>
      </c>
      <c r="M9" s="33">
        <f>VALUE(SUBSTITUTE(コピー!L2,"円","　"))</f>
        <v>513</v>
      </c>
      <c r="N9" s="10">
        <f t="shared" ref="N9:N23" si="5">+B9/L9</f>
        <v>35.233160621761655</v>
      </c>
      <c r="O9" s="10">
        <f>+B9/M9</f>
        <v>1.3255360623781676</v>
      </c>
    </row>
    <row r="10" spans="1:26">
      <c r="B10" s="42">
        <v>545</v>
      </c>
      <c r="C10" s="47">
        <f t="shared" si="4"/>
        <v>15710900.473933648</v>
      </c>
      <c r="E10" s="36">
        <f>+コピー!B3</f>
        <v>39508</v>
      </c>
      <c r="F10" s="32">
        <f>+コピー!C3</f>
        <v>33742</v>
      </c>
      <c r="G10" s="7">
        <f>+(F10-F9)/F9</f>
        <v>-6.0681041593024622E-3</v>
      </c>
      <c r="H10" s="32">
        <f>+コピー!E3</f>
        <v>1356</v>
      </c>
      <c r="I10" s="7">
        <f t="shared" ref="I10:I22" si="6">+H10/F10</f>
        <v>4.0187303657163179E-2</v>
      </c>
      <c r="J10" s="32">
        <f>+コピー!I3</f>
        <v>663</v>
      </c>
      <c r="K10" s="7">
        <f t="shared" ref="K10:K21" si="7">+J10/F10</f>
        <v>1.9649102009365184E-2</v>
      </c>
      <c r="L10" s="33">
        <f>VALUE(SUBSTITUTE(コピー!K3,"円","　"))</f>
        <v>42.2</v>
      </c>
      <c r="M10" s="33">
        <f>VALUE(SUBSTITUTE(コピー!L3,"円","　"))</f>
        <v>541.29999999999995</v>
      </c>
      <c r="N10" s="10">
        <f t="shared" si="5"/>
        <v>12.914691943127961</v>
      </c>
      <c r="O10" s="10">
        <f t="shared" ref="O10:O21" si="8">+B10/M10</f>
        <v>1.0068353962682433</v>
      </c>
    </row>
    <row r="11" spans="1:26">
      <c r="B11" s="42">
        <v>435</v>
      </c>
      <c r="C11" s="47">
        <f t="shared" si="4"/>
        <v>15694822.888283378</v>
      </c>
      <c r="E11" s="36">
        <f>+コピー!B4</f>
        <v>39873</v>
      </c>
      <c r="F11" s="32">
        <f>+コピー!C4</f>
        <v>32687</v>
      </c>
      <c r="G11" s="7">
        <f t="shared" ref="G11:G22" si="9">+(F11-F10)/F10</f>
        <v>-3.1266670618220617E-2</v>
      </c>
      <c r="H11" s="32">
        <f>+コピー!E4</f>
        <v>1362</v>
      </c>
      <c r="I11" s="7">
        <f t="shared" si="6"/>
        <v>4.1667941383424605E-2</v>
      </c>
      <c r="J11" s="32">
        <f>+コピー!I4</f>
        <v>576</v>
      </c>
      <c r="K11" s="7">
        <f t="shared" si="7"/>
        <v>1.7621684461712608E-2</v>
      </c>
      <c r="L11" s="33">
        <f>VALUE(SUBSTITUTE(コピー!K4,"円","　"))</f>
        <v>36.700000000000003</v>
      </c>
      <c r="M11" s="33">
        <f>VALUE(SUBSTITUTE(コピー!L4,"円","　"))</f>
        <v>547.5</v>
      </c>
      <c r="N11" s="10">
        <f t="shared" si="5"/>
        <v>11.852861035422343</v>
      </c>
      <c r="O11" s="10">
        <f t="shared" si="8"/>
        <v>0.79452054794520544</v>
      </c>
    </row>
    <row r="12" spans="1:26">
      <c r="B12" s="42">
        <v>356</v>
      </c>
      <c r="C12" s="47">
        <f t="shared" si="4"/>
        <v>15680000</v>
      </c>
      <c r="E12" s="36">
        <f>+コピー!B5</f>
        <v>40238</v>
      </c>
      <c r="F12" s="32">
        <f>+コピー!C5</f>
        <v>27714</v>
      </c>
      <c r="G12" s="7">
        <f t="shared" si="9"/>
        <v>-0.1521399944932236</v>
      </c>
      <c r="H12" s="32">
        <f>+コピー!E5</f>
        <v>182</v>
      </c>
      <c r="I12" s="7">
        <f t="shared" si="6"/>
        <v>6.5670780111135169E-3</v>
      </c>
      <c r="J12" s="32">
        <f>+コピー!I5</f>
        <v>196</v>
      </c>
      <c r="K12" s="7">
        <f t="shared" si="7"/>
        <v>7.0722378581222489E-3</v>
      </c>
      <c r="L12" s="33">
        <f>VALUE(SUBSTITUTE(コピー!K5,"円","　"))</f>
        <v>12.5</v>
      </c>
      <c r="M12" s="33">
        <f>VALUE(SUBSTITUTE(コピー!L5,"円","　"))</f>
        <v>545.9</v>
      </c>
      <c r="N12" s="10">
        <f t="shared" si="5"/>
        <v>28.48</v>
      </c>
      <c r="O12" s="10">
        <f t="shared" si="8"/>
        <v>0.65213409049276427</v>
      </c>
    </row>
    <row r="13" spans="1:26">
      <c r="B13" s="42">
        <v>395</v>
      </c>
      <c r="C13" s="47">
        <f t="shared" si="4"/>
        <v>15692307.692307692</v>
      </c>
      <c r="E13" s="36">
        <f>+コピー!B6</f>
        <v>40603</v>
      </c>
      <c r="F13" s="32">
        <f>+コピー!C6</f>
        <v>27100</v>
      </c>
      <c r="G13" s="7">
        <f t="shared" si="9"/>
        <v>-2.215486757595439E-2</v>
      </c>
      <c r="H13" s="32">
        <f>+コピー!E6</f>
        <v>404</v>
      </c>
      <c r="I13" s="7">
        <f t="shared" si="6"/>
        <v>1.4907749077490776E-2</v>
      </c>
      <c r="J13" s="32">
        <f>+コピー!I6</f>
        <v>204</v>
      </c>
      <c r="K13" s="7">
        <f t="shared" si="7"/>
        <v>7.5276752767527676E-3</v>
      </c>
      <c r="L13" s="33">
        <f>VALUE(SUBSTITUTE(コピー!K6,"円","　"))</f>
        <v>13</v>
      </c>
      <c r="M13" s="33">
        <f>VALUE(SUBSTITUTE(コピー!L6,"円","　"))</f>
        <v>552</v>
      </c>
      <c r="N13" s="10">
        <f t="shared" si="5"/>
        <v>30.384615384615383</v>
      </c>
      <c r="O13" s="10">
        <f t="shared" si="8"/>
        <v>0.71557971014492749</v>
      </c>
      <c r="R13" s="4"/>
      <c r="S13" s="4"/>
      <c r="T13" s="57"/>
      <c r="U13" s="4"/>
      <c r="V13" s="45"/>
      <c r="W13" s="45"/>
      <c r="X13" s="45"/>
      <c r="Y13" s="45"/>
      <c r="Z13" s="45"/>
    </row>
    <row r="14" spans="1:26">
      <c r="B14" s="42">
        <v>380</v>
      </c>
      <c r="C14" s="47">
        <f t="shared" si="4"/>
        <v>15714285.714285715</v>
      </c>
      <c r="E14" s="36">
        <f>+コピー!B7</f>
        <v>40969</v>
      </c>
      <c r="F14" s="32">
        <f>+コピー!C7</f>
        <v>32754</v>
      </c>
      <c r="G14" s="7">
        <f t="shared" si="9"/>
        <v>0.20863468634686347</v>
      </c>
      <c r="H14" s="32">
        <f>+コピー!E7</f>
        <v>878</v>
      </c>
      <c r="I14" s="7">
        <f t="shared" si="6"/>
        <v>2.6805886303962873E-2</v>
      </c>
      <c r="J14" s="32">
        <f>+コピー!I7</f>
        <v>352</v>
      </c>
      <c r="K14" s="7">
        <f t="shared" si="7"/>
        <v>1.0746779019356414E-2</v>
      </c>
      <c r="L14" s="33">
        <f>VALUE(SUBSTITUTE(コピー!K7,"円","　"))</f>
        <v>22.4</v>
      </c>
      <c r="M14" s="33">
        <f>VALUE(SUBSTITUTE(コピー!L7,"円","　"))</f>
        <v>567.6</v>
      </c>
      <c r="N14" s="10">
        <f t="shared" si="5"/>
        <v>16.964285714285715</v>
      </c>
      <c r="O14" s="10">
        <f t="shared" si="8"/>
        <v>0.6694855532064834</v>
      </c>
      <c r="P14" s="45"/>
      <c r="Q14" s="45"/>
      <c r="R14" s="4">
        <v>18229</v>
      </c>
      <c r="S14" s="4">
        <v>8916</v>
      </c>
      <c r="T14" s="57">
        <f t="shared" ref="T14:T23" si="10">+S14/R14</f>
        <v>0.48911075758406936</v>
      </c>
      <c r="U14" s="4">
        <v>-1763</v>
      </c>
      <c r="V14" s="45"/>
      <c r="W14" s="45"/>
      <c r="X14" s="45"/>
      <c r="Y14" s="45"/>
      <c r="Z14" s="45"/>
    </row>
    <row r="15" spans="1:26">
      <c r="B15" s="42">
        <v>432</v>
      </c>
      <c r="C15" s="47">
        <f t="shared" si="4"/>
        <v>15718750</v>
      </c>
      <c r="E15" s="36">
        <f>+コピー!B8</f>
        <v>41334</v>
      </c>
      <c r="F15" s="32">
        <f>+コピー!C8</f>
        <v>33736</v>
      </c>
      <c r="G15" s="7">
        <f t="shared" si="9"/>
        <v>2.998107101422727E-2</v>
      </c>
      <c r="H15" s="32">
        <f>+コピー!E8</f>
        <v>923</v>
      </c>
      <c r="I15" s="7">
        <f t="shared" si="6"/>
        <v>2.7359497272942849E-2</v>
      </c>
      <c r="J15" s="32">
        <f>+コピー!I8</f>
        <v>503</v>
      </c>
      <c r="K15" s="7">
        <f t="shared" si="7"/>
        <v>1.4909888546359971E-2</v>
      </c>
      <c r="L15" s="33">
        <f>VALUE(SUBSTITUTE(コピー!K8,"円","　"))</f>
        <v>32</v>
      </c>
      <c r="M15" s="33">
        <f>VALUE(SUBSTITUTE(コピー!L8,"円","　"))</f>
        <v>589.9</v>
      </c>
      <c r="N15" s="10">
        <f t="shared" si="5"/>
        <v>13.5</v>
      </c>
      <c r="O15" s="10">
        <f t="shared" si="8"/>
        <v>0.73232751313781996</v>
      </c>
      <c r="P15" s="32">
        <f>VALUE(SUBSTITUTE(コピー!O8,"円","　"))</f>
        <v>10</v>
      </c>
      <c r="Q15" s="7">
        <f t="shared" ref="Q15:Q24" si="11">+P15/B15</f>
        <v>2.3148148148148147E-2</v>
      </c>
      <c r="R15" s="4">
        <v>18951</v>
      </c>
      <c r="S15" s="4">
        <v>9264</v>
      </c>
      <c r="T15" s="57">
        <f t="shared" si="10"/>
        <v>0.48883963906917843</v>
      </c>
      <c r="U15" s="4">
        <v>-1522</v>
      </c>
      <c r="V15" s="45"/>
      <c r="W15" s="45"/>
      <c r="X15" s="45"/>
      <c r="Y15" s="45"/>
      <c r="Z15" s="45"/>
    </row>
    <row r="16" spans="1:26">
      <c r="B16" s="42">
        <v>472</v>
      </c>
      <c r="C16" s="47">
        <f t="shared" si="4"/>
        <v>15702247.191011235</v>
      </c>
      <c r="E16" s="36">
        <f>+コピー!B9</f>
        <v>41699</v>
      </c>
      <c r="F16" s="32">
        <f>+コピー!C9</f>
        <v>35126</v>
      </c>
      <c r="G16" s="7">
        <f t="shared" si="9"/>
        <v>4.1202276499881431E-2</v>
      </c>
      <c r="H16" s="32">
        <f>+コピー!E9</f>
        <v>1103</v>
      </c>
      <c r="I16" s="7">
        <f t="shared" si="6"/>
        <v>3.1401241245800834E-2</v>
      </c>
      <c r="J16" s="32">
        <f>+コピー!I9</f>
        <v>559</v>
      </c>
      <c r="K16" s="7">
        <f t="shared" si="7"/>
        <v>1.5914137675795706E-2</v>
      </c>
      <c r="L16" s="33">
        <f>VALUE(SUBSTITUTE(コピー!K9,"円","　"))</f>
        <v>35.6</v>
      </c>
      <c r="M16" s="33">
        <f>VALUE(SUBSTITUTE(コピー!L9,"円","　"))</f>
        <v>613.29999999999995</v>
      </c>
      <c r="N16" s="10">
        <f t="shared" si="5"/>
        <v>13.258426966292134</v>
      </c>
      <c r="O16" s="10">
        <f t="shared" si="8"/>
        <v>0.76960704386107948</v>
      </c>
      <c r="P16" s="32">
        <f>VALUE(SUBSTITUTE(コピー!O9,"円","　"))</f>
        <v>11</v>
      </c>
      <c r="Q16" s="7">
        <f t="shared" si="11"/>
        <v>2.3305084745762712E-2</v>
      </c>
      <c r="R16" s="4">
        <v>18784</v>
      </c>
      <c r="S16" s="4">
        <v>9632</v>
      </c>
      <c r="T16" s="57">
        <f t="shared" si="10"/>
        <v>0.51277683134582619</v>
      </c>
      <c r="U16" s="4">
        <v>-1446</v>
      </c>
      <c r="V16" s="45"/>
      <c r="W16" s="45"/>
      <c r="X16" s="45"/>
      <c r="Y16" s="45"/>
      <c r="Z16" s="45"/>
    </row>
    <row r="17" spans="1:26">
      <c r="B17" s="42">
        <v>660</v>
      </c>
      <c r="C17" s="47">
        <f t="shared" si="4"/>
        <v>15695488.721804511</v>
      </c>
      <c r="E17" s="36">
        <f>+コピー!B10</f>
        <v>42064</v>
      </c>
      <c r="F17" s="32">
        <f>+コピー!C10</f>
        <v>35807</v>
      </c>
      <c r="G17" s="7">
        <f t="shared" si="9"/>
        <v>1.9387348402892444E-2</v>
      </c>
      <c r="H17" s="32">
        <f>+コピー!E10</f>
        <v>1701</v>
      </c>
      <c r="I17" s="7">
        <f t="shared" si="6"/>
        <v>4.7504677856285087E-2</v>
      </c>
      <c r="J17" s="32">
        <f>+コピー!I10</f>
        <v>835</v>
      </c>
      <c r="K17" s="7">
        <f t="shared" si="7"/>
        <v>2.3319462674895972E-2</v>
      </c>
      <c r="L17" s="33">
        <f>VALUE(SUBSTITUTE(コピー!K10,"円","　"))</f>
        <v>53.2</v>
      </c>
      <c r="M17" s="33">
        <f>VALUE(SUBSTITUTE(コピー!L10,"円","　"))</f>
        <v>654.6</v>
      </c>
      <c r="N17" s="10">
        <f t="shared" si="5"/>
        <v>12.406015037593985</v>
      </c>
      <c r="O17" s="10">
        <f t="shared" si="8"/>
        <v>1.0082493125572869</v>
      </c>
      <c r="P17" s="32">
        <f>VALUE(SUBSTITUTE(コピー!O10,"円","　"))</f>
        <v>14</v>
      </c>
      <c r="Q17" s="7">
        <f t="shared" si="11"/>
        <v>2.1212121212121213E-2</v>
      </c>
      <c r="R17" s="4">
        <v>20772</v>
      </c>
      <c r="S17" s="4">
        <v>10280</v>
      </c>
      <c r="T17" s="57">
        <f t="shared" si="10"/>
        <v>0.49489697669940302</v>
      </c>
      <c r="U17" s="4">
        <v>-3224</v>
      </c>
      <c r="V17" s="45"/>
      <c r="W17" s="45"/>
      <c r="X17" s="45"/>
      <c r="Y17" s="45"/>
      <c r="Z17" s="45"/>
    </row>
    <row r="18" spans="1:26">
      <c r="B18" s="42">
        <v>635</v>
      </c>
      <c r="C18" s="47">
        <f t="shared" si="4"/>
        <v>15706371.191135734</v>
      </c>
      <c r="E18" s="36">
        <f>+コピー!B11</f>
        <v>42430</v>
      </c>
      <c r="F18" s="32">
        <f>+コピー!C11</f>
        <v>37030</v>
      </c>
      <c r="G18" s="7">
        <f t="shared" si="9"/>
        <v>3.4155332756164995E-2</v>
      </c>
      <c r="H18" s="32">
        <f>+コピー!E11</f>
        <v>1957</v>
      </c>
      <c r="I18" s="7">
        <f t="shared" si="6"/>
        <v>5.2849041317850391E-2</v>
      </c>
      <c r="J18" s="32">
        <f>+コピー!I11</f>
        <v>1134</v>
      </c>
      <c r="K18" s="7">
        <f t="shared" si="7"/>
        <v>3.062381852551985E-2</v>
      </c>
      <c r="L18" s="33">
        <f>VALUE(SUBSTITUTE(コピー!K11,"円","　"))</f>
        <v>72.2</v>
      </c>
      <c r="M18" s="33">
        <f>VALUE(SUBSTITUTE(コピー!L11,"円","　"))</f>
        <v>705.1</v>
      </c>
      <c r="N18" s="10">
        <f t="shared" si="5"/>
        <v>8.7950138504155113</v>
      </c>
      <c r="O18" s="10">
        <f t="shared" si="8"/>
        <v>0.90058147780456665</v>
      </c>
      <c r="P18" s="32">
        <f>VALUE(SUBSTITUTE(コピー!O11,"円","　"))</f>
        <v>17</v>
      </c>
      <c r="Q18" s="7">
        <f t="shared" si="11"/>
        <v>2.6771653543307086E-2</v>
      </c>
      <c r="R18" s="4">
        <v>21905</v>
      </c>
      <c r="S18" s="4">
        <v>11074</v>
      </c>
      <c r="T18" s="57">
        <f t="shared" si="10"/>
        <v>0.50554667884044735</v>
      </c>
      <c r="U18" s="4">
        <v>-5353</v>
      </c>
      <c r="V18" s="45"/>
      <c r="W18" s="45"/>
      <c r="X18" s="45"/>
      <c r="Y18" s="45"/>
      <c r="Z18" s="45"/>
    </row>
    <row r="19" spans="1:26">
      <c r="B19" s="42">
        <v>1325</v>
      </c>
      <c r="C19" s="47">
        <f t="shared" si="4"/>
        <v>15694789.081885856</v>
      </c>
      <c r="E19" s="36">
        <f>+コピー!B12</f>
        <v>42795</v>
      </c>
      <c r="F19" s="32">
        <f>+コピー!C12</f>
        <v>39092</v>
      </c>
      <c r="G19" s="7">
        <f t="shared" si="9"/>
        <v>5.5684580070213339E-2</v>
      </c>
      <c r="H19" s="32">
        <f>+コピー!E12</f>
        <v>2289</v>
      </c>
      <c r="I19" s="7">
        <f t="shared" si="6"/>
        <v>5.8554179883352091E-2</v>
      </c>
      <c r="J19" s="32">
        <f>+コピー!I12</f>
        <v>1265</v>
      </c>
      <c r="K19" s="7">
        <f t="shared" si="7"/>
        <v>3.2359562058733242E-2</v>
      </c>
      <c r="L19" s="33">
        <f>VALUE(SUBSTITUTE(コピー!K12,"円","　"))</f>
        <v>80.599999999999994</v>
      </c>
      <c r="M19" s="33">
        <f>VALUE(SUBSTITUTE(コピー!L12,"円","　"))</f>
        <v>775.2</v>
      </c>
      <c r="N19" s="10">
        <f t="shared" si="5"/>
        <v>16.439205955334987</v>
      </c>
      <c r="O19" s="10">
        <f t="shared" si="8"/>
        <v>1.709236326109391</v>
      </c>
      <c r="P19" s="32">
        <f>VALUE(SUBSTITUTE(コピー!O12,"円","　"))</f>
        <v>22</v>
      </c>
      <c r="Q19" s="7">
        <f t="shared" si="11"/>
        <v>1.6603773584905661E-2</v>
      </c>
      <c r="R19" s="4">
        <v>23706</v>
      </c>
      <c r="S19" s="4">
        <v>12174</v>
      </c>
      <c r="T19" s="57">
        <f t="shared" si="10"/>
        <v>0.51354087572766394</v>
      </c>
      <c r="U19" s="4">
        <v>-6750</v>
      </c>
      <c r="V19" s="45"/>
      <c r="W19" s="45"/>
      <c r="X19" s="45"/>
      <c r="Y19" s="45"/>
      <c r="Z19" s="45"/>
    </row>
    <row r="20" spans="1:26">
      <c r="B20" s="42">
        <v>1178</v>
      </c>
      <c r="C20" s="47">
        <f>+J20/L20*1000000</f>
        <v>15699614.89088575</v>
      </c>
      <c r="E20" s="36">
        <f>+コピー!B13</f>
        <v>43160</v>
      </c>
      <c r="F20" s="32">
        <f>+コピー!C13</f>
        <v>40281</v>
      </c>
      <c r="G20" s="7">
        <f t="shared" si="9"/>
        <v>3.0415430267062313E-2</v>
      </c>
      <c r="H20" s="32">
        <f>+コピー!E13</f>
        <v>2806</v>
      </c>
      <c r="I20" s="7">
        <f t="shared" si="6"/>
        <v>6.9660634045828063E-2</v>
      </c>
      <c r="J20" s="32">
        <f>+コピー!I13</f>
        <v>1223</v>
      </c>
      <c r="K20" s="7">
        <f t="shared" si="7"/>
        <v>3.0361708994314937E-2</v>
      </c>
      <c r="L20" s="33">
        <f>VALUE(SUBSTITUTE(コピー!K13,"円","　"))</f>
        <v>77.900000000000006</v>
      </c>
      <c r="M20" s="33">
        <f>VALUE(SUBSTITUTE(コピー!L13,"円","　"))</f>
        <v>850.2</v>
      </c>
      <c r="N20" s="10">
        <f t="shared" si="5"/>
        <v>15.121951219512194</v>
      </c>
      <c r="O20" s="10">
        <f t="shared" si="8"/>
        <v>1.3855563396847799</v>
      </c>
      <c r="P20" s="32">
        <f>VALUE(SUBSTITUTE(コピー!O13,"円","　"))</f>
        <v>25</v>
      </c>
      <c r="Q20" s="7">
        <f>+P15/B20</f>
        <v>8.4889643463497456E-3</v>
      </c>
      <c r="R20" s="4">
        <v>25090</v>
      </c>
      <c r="S20" s="4">
        <v>13352</v>
      </c>
      <c r="T20" s="57">
        <f t="shared" si="10"/>
        <v>0.53216420884814664</v>
      </c>
      <c r="U20" s="4">
        <v>-6879</v>
      </c>
      <c r="V20" s="45"/>
      <c r="W20" s="45"/>
      <c r="X20" s="45"/>
      <c r="Y20" s="45"/>
      <c r="Z20" s="45"/>
    </row>
    <row r="21" spans="1:26">
      <c r="B21" s="42">
        <v>1491</v>
      </c>
      <c r="C21" s="47">
        <f>+J21/L21*1000000</f>
        <v>15699797.160243407</v>
      </c>
      <c r="E21" s="36">
        <f>+コピー!B14</f>
        <v>43525</v>
      </c>
      <c r="F21" s="32">
        <f>+コピー!C14</f>
        <v>42581</v>
      </c>
      <c r="G21" s="7">
        <f t="shared" si="9"/>
        <v>5.7098880365432834E-2</v>
      </c>
      <c r="H21" s="32">
        <f>+コピー!E14</f>
        <v>3473</v>
      </c>
      <c r="I21" s="7">
        <f t="shared" si="6"/>
        <v>8.1562199102886257E-2</v>
      </c>
      <c r="J21" s="32">
        <f>+コピー!I14</f>
        <v>2322</v>
      </c>
      <c r="K21" s="7">
        <f t="shared" si="7"/>
        <v>5.45313637537869E-2</v>
      </c>
      <c r="L21" s="33">
        <f>VALUE(SUBSTITUTE(コピー!K14,"円","　"))</f>
        <v>147.9</v>
      </c>
      <c r="M21" s="33">
        <f>VALUE(SUBSTITUTE(コピー!L14,"円","　"))</f>
        <v>969.6</v>
      </c>
      <c r="N21" s="10">
        <f t="shared" si="5"/>
        <v>10.081135902636916</v>
      </c>
      <c r="O21" s="10">
        <f t="shared" si="8"/>
        <v>1.5377475247524752</v>
      </c>
      <c r="P21" s="32">
        <f>VALUE(SUBSTITUTE(コピー!O14,"円","　"))</f>
        <v>42.5</v>
      </c>
      <c r="Q21" s="7">
        <f t="shared" si="11"/>
        <v>2.8504359490274984E-2</v>
      </c>
      <c r="R21" s="4">
        <v>28530</v>
      </c>
      <c r="S21" s="4">
        <v>15228</v>
      </c>
      <c r="T21" s="57">
        <f t="shared" si="10"/>
        <v>0.53375394321766556</v>
      </c>
      <c r="U21" s="4">
        <v>-8184</v>
      </c>
      <c r="V21" s="45"/>
      <c r="W21" s="45"/>
      <c r="X21" s="45"/>
      <c r="Y21" s="45"/>
      <c r="Z21" s="45"/>
    </row>
    <row r="22" spans="1:26">
      <c r="B22" s="42">
        <v>1532</v>
      </c>
      <c r="C22" s="47">
        <f>+J22/L22*1000000</f>
        <v>15700888.450148076</v>
      </c>
      <c r="D22" s="69">
        <v>43944</v>
      </c>
      <c r="E22" s="36">
        <f>+コピー!B15</f>
        <v>43891</v>
      </c>
      <c r="F22" s="32">
        <f>+コピー!C15</f>
        <v>47953</v>
      </c>
      <c r="G22" s="7">
        <f t="shared" si="9"/>
        <v>0.12615955473098331</v>
      </c>
      <c r="H22" s="32">
        <f>+コピー!E15</f>
        <v>4803</v>
      </c>
      <c r="I22" s="7">
        <f t="shared" si="6"/>
        <v>0.10016057389527246</v>
      </c>
      <c r="J22" s="32">
        <f>+コピー!I15</f>
        <v>3181</v>
      </c>
      <c r="K22" s="7">
        <f t="shared" ref="K22" si="12">+J22/F22</f>
        <v>6.6335787124893131E-2</v>
      </c>
      <c r="L22" s="33">
        <f>VALUE(SUBSTITUTE(コピー!K15,"円","　"))</f>
        <v>202.6</v>
      </c>
      <c r="M22" s="33">
        <f>VALUE(SUBSTITUTE(コピー!L15,"円","　"))</f>
        <v>1144.4000000000001</v>
      </c>
      <c r="N22" s="10">
        <f t="shared" si="5"/>
        <v>7.5616979269496545</v>
      </c>
      <c r="O22" s="10">
        <f t="shared" ref="O22:O23" si="13">+B22/M22</f>
        <v>1.3386927647675637</v>
      </c>
      <c r="P22" s="32">
        <f>VALUE(SUBSTITUTE(コピー!O15,"円","　"))</f>
        <v>60</v>
      </c>
      <c r="Q22" s="7">
        <f t="shared" si="11"/>
        <v>3.91644908616188E-2</v>
      </c>
      <c r="R22" s="4">
        <v>33864</v>
      </c>
      <c r="S22" s="4">
        <v>17972</v>
      </c>
      <c r="T22" s="57">
        <f t="shared" si="10"/>
        <v>0.53071107961256792</v>
      </c>
      <c r="U22" s="4">
        <v>-7972</v>
      </c>
      <c r="V22" s="45"/>
      <c r="W22" s="45"/>
      <c r="X22" s="45"/>
      <c r="Y22" s="45"/>
      <c r="Z22" s="45"/>
    </row>
    <row r="23" spans="1:26">
      <c r="B23" s="42">
        <v>1703</v>
      </c>
      <c r="C23" s="47">
        <f>+J23/L23*1000000</f>
        <v>15704834.605597965</v>
      </c>
      <c r="D23" s="69">
        <v>44312</v>
      </c>
      <c r="E23" s="36">
        <f>+コピー!B16</f>
        <v>44256</v>
      </c>
      <c r="F23" s="32">
        <f>+コピー!C16</f>
        <v>46468</v>
      </c>
      <c r="G23" s="7">
        <f t="shared" ref="G23" si="14">+(F23-F22)/F22</f>
        <v>-3.0967822659687609E-2</v>
      </c>
      <c r="H23" s="32">
        <f>+コピー!E16</f>
        <v>4666</v>
      </c>
      <c r="I23" s="7">
        <f t="shared" ref="I23" si="15">+H23/F23</f>
        <v>0.10041318756994061</v>
      </c>
      <c r="J23" s="32">
        <f>+コピー!I16</f>
        <v>3086</v>
      </c>
      <c r="K23" s="7">
        <f t="shared" ref="K23" si="16">+J23/F23</f>
        <v>6.641129379357838E-2</v>
      </c>
      <c r="L23" s="33">
        <f>VALUE(SUBSTITUTE(コピー!K16,"円","　"))</f>
        <v>196.5</v>
      </c>
      <c r="M23" s="33">
        <f>VALUE(SUBSTITUTE(コピー!L16,"円","　"))</f>
        <v>1298.0999999999999</v>
      </c>
      <c r="N23" s="10">
        <f t="shared" si="5"/>
        <v>8.6666666666666661</v>
      </c>
      <c r="O23" s="16">
        <f t="shared" si="13"/>
        <v>1.3119174177644251</v>
      </c>
      <c r="P23" s="32">
        <f>VALUE(SUBSTITUTE(コピー!O16,"円","　"))</f>
        <v>60</v>
      </c>
      <c r="Q23" s="7">
        <f t="shared" si="11"/>
        <v>3.5231943628890192E-2</v>
      </c>
      <c r="R23" s="4">
        <v>36129</v>
      </c>
      <c r="S23" s="4">
        <v>20386</v>
      </c>
      <c r="T23" s="57">
        <f t="shared" si="10"/>
        <v>0.56425586094273295</v>
      </c>
      <c r="U23" s="4">
        <v>-11764</v>
      </c>
      <c r="V23" s="45"/>
      <c r="W23" s="45"/>
      <c r="X23" s="45"/>
      <c r="Y23" s="45"/>
      <c r="Z23" s="45"/>
    </row>
    <row r="24" spans="1:26">
      <c r="B24" s="46">
        <f t="shared" ref="B24:B25" si="17">+L24*N24</f>
        <v>2256.4068766040177</v>
      </c>
      <c r="C24" s="70">
        <f t="shared" ref="C24:C28" si="18">+C23</f>
        <v>15704834.605597965</v>
      </c>
      <c r="D24" s="35"/>
      <c r="E24" s="31">
        <v>2022</v>
      </c>
      <c r="F24" s="46">
        <f>+F23*(1+G24)</f>
        <v>47629.7</v>
      </c>
      <c r="G24" s="66">
        <v>2.5000000000000001E-2</v>
      </c>
      <c r="H24" s="46">
        <f t="shared" ref="H24:H25" si="19">+F24*I24</f>
        <v>4477.1917999999996</v>
      </c>
      <c r="I24" s="66">
        <v>9.4E-2</v>
      </c>
      <c r="J24" s="46">
        <f t="shared" ref="J24:J25" si="20">+F24*K24</f>
        <v>2953.0413999999996</v>
      </c>
      <c r="K24" s="66">
        <v>6.2E-2</v>
      </c>
      <c r="L24" s="15">
        <f t="shared" ref="L24:L25" si="21">+J24/C24*1000000</f>
        <v>188.03390638366815</v>
      </c>
      <c r="M24" s="43"/>
      <c r="N24" s="42">
        <v>12</v>
      </c>
      <c r="P24" s="32">
        <f>VALUE(SUBSTITUTE(コピー!O17,"円","　"))</f>
        <v>60</v>
      </c>
      <c r="Q24" s="7">
        <f t="shared" si="11"/>
        <v>2.659094892065849E-2</v>
      </c>
      <c r="R24" s="4"/>
      <c r="S24" s="4"/>
      <c r="T24" s="57"/>
      <c r="U24" s="4"/>
    </row>
    <row r="25" spans="1:26">
      <c r="B25" s="46">
        <f t="shared" si="17"/>
        <v>2312.8170485191176</v>
      </c>
      <c r="C25" s="70">
        <f t="shared" si="18"/>
        <v>15704834.605597965</v>
      </c>
      <c r="D25" s="35"/>
      <c r="E25" s="31">
        <v>2023</v>
      </c>
      <c r="F25" s="46">
        <f t="shared" ref="F25" si="22">+F24*(1+G25)</f>
        <v>48820.44249999999</v>
      </c>
      <c r="G25" s="66">
        <f t="shared" ref="G25:K25" si="23">+G24</f>
        <v>2.5000000000000001E-2</v>
      </c>
      <c r="H25" s="46">
        <f t="shared" si="19"/>
        <v>4589.1215949999987</v>
      </c>
      <c r="I25" s="66">
        <f t="shared" si="23"/>
        <v>9.4E-2</v>
      </c>
      <c r="J25" s="46">
        <f t="shared" si="20"/>
        <v>3026.8674349999992</v>
      </c>
      <c r="K25" s="66">
        <f t="shared" si="23"/>
        <v>6.2E-2</v>
      </c>
      <c r="L25" s="15">
        <f t="shared" si="21"/>
        <v>192.73475404325981</v>
      </c>
      <c r="M25" s="43"/>
      <c r="N25" s="42">
        <f t="shared" ref="N25:N28" si="24">+N24</f>
        <v>12</v>
      </c>
      <c r="Q25" s="7"/>
      <c r="R25" s="4"/>
      <c r="S25" s="4"/>
      <c r="T25" s="57"/>
      <c r="U25" s="4"/>
    </row>
    <row r="26" spans="1:26">
      <c r="B26" s="46">
        <f t="shared" ref="B26:B28" si="25">+L26*N26</f>
        <v>2370.6374747320956</v>
      </c>
      <c r="C26" s="70">
        <f t="shared" si="18"/>
        <v>15704834.605597965</v>
      </c>
      <c r="D26" s="35"/>
      <c r="E26" s="31">
        <v>2024</v>
      </c>
      <c r="F26" s="46">
        <f t="shared" ref="F26:F28" si="26">+F25*(1+G26)</f>
        <v>50040.953562499984</v>
      </c>
      <c r="G26" s="66">
        <f t="shared" ref="G26" si="27">+G25</f>
        <v>2.5000000000000001E-2</v>
      </c>
      <c r="H26" s="46">
        <f t="shared" ref="H26:H28" si="28">+F26*I26</f>
        <v>4703.8496348749986</v>
      </c>
      <c r="I26" s="66">
        <f t="shared" ref="I26" si="29">+I25</f>
        <v>9.4E-2</v>
      </c>
      <c r="J26" s="46">
        <f t="shared" ref="J26:J28" si="30">+F26*K26</f>
        <v>3102.5391208749988</v>
      </c>
      <c r="K26" s="66">
        <f t="shared" ref="K26" si="31">+K25</f>
        <v>6.2E-2</v>
      </c>
      <c r="L26" s="15">
        <f t="shared" ref="L26:L28" si="32">+J26/C26*1000000</f>
        <v>197.5531228943413</v>
      </c>
      <c r="M26" s="45"/>
      <c r="N26" s="42">
        <f t="shared" si="24"/>
        <v>12</v>
      </c>
      <c r="Q26" s="7"/>
      <c r="R26" s="4"/>
      <c r="S26" s="4"/>
      <c r="T26" s="57"/>
      <c r="U26" s="4"/>
    </row>
    <row r="27" spans="1:26" s="45" customFormat="1">
      <c r="A27" s="1"/>
      <c r="B27" s="46">
        <f t="shared" si="25"/>
        <v>2429.9034116003977</v>
      </c>
      <c r="C27" s="70">
        <f t="shared" si="18"/>
        <v>15704834.605597965</v>
      </c>
      <c r="E27" s="31">
        <v>2025</v>
      </c>
      <c r="F27" s="46">
        <f t="shared" si="26"/>
        <v>51291.977401562479</v>
      </c>
      <c r="G27" s="66">
        <f t="shared" ref="G27" si="33">+G26</f>
        <v>2.5000000000000001E-2</v>
      </c>
      <c r="H27" s="46">
        <f t="shared" si="28"/>
        <v>4821.4458757468728</v>
      </c>
      <c r="I27" s="66">
        <f t="shared" ref="I27" si="34">+I26</f>
        <v>9.4E-2</v>
      </c>
      <c r="J27" s="46">
        <f t="shared" si="30"/>
        <v>3180.1025988968736</v>
      </c>
      <c r="K27" s="66">
        <f t="shared" ref="K27" si="35">+K26</f>
        <v>6.2E-2</v>
      </c>
      <c r="L27" s="15">
        <f t="shared" si="32"/>
        <v>202.49195096669982</v>
      </c>
      <c r="N27" s="42">
        <f t="shared" si="24"/>
        <v>12</v>
      </c>
      <c r="Q27" s="7"/>
      <c r="R27" s="4"/>
      <c r="S27" s="4"/>
      <c r="T27" s="57"/>
      <c r="U27" s="4"/>
    </row>
    <row r="28" spans="1:26">
      <c r="B28" s="46">
        <f t="shared" si="25"/>
        <v>2490.6509968904074</v>
      </c>
      <c r="C28" s="70">
        <f t="shared" si="18"/>
        <v>15704834.605597965</v>
      </c>
      <c r="D28" s="59">
        <f>+(B28-B2)/B2</f>
        <v>0.46250792536136665</v>
      </c>
      <c r="E28" s="31">
        <v>2026</v>
      </c>
      <c r="F28" s="46">
        <f t="shared" si="26"/>
        <v>52574.276836601537</v>
      </c>
      <c r="G28" s="66">
        <f t="shared" ref="G28" si="36">+G27</f>
        <v>2.5000000000000001E-2</v>
      </c>
      <c r="H28" s="46">
        <f t="shared" si="28"/>
        <v>4941.9820226405445</v>
      </c>
      <c r="I28" s="66">
        <f t="shared" ref="I28" si="37">+I27</f>
        <v>9.4E-2</v>
      </c>
      <c r="J28" s="46">
        <f t="shared" si="30"/>
        <v>3259.6051638692952</v>
      </c>
      <c r="K28" s="66">
        <f t="shared" ref="K28" si="38">+K27</f>
        <v>6.2E-2</v>
      </c>
      <c r="L28" s="15">
        <f t="shared" si="32"/>
        <v>207.55424974086731</v>
      </c>
      <c r="M28" s="45"/>
      <c r="N28" s="42">
        <f t="shared" si="24"/>
        <v>12</v>
      </c>
      <c r="Q28" s="7"/>
      <c r="R28" s="4"/>
      <c r="S28" s="4"/>
      <c r="T28" s="57"/>
      <c r="U28" s="4"/>
    </row>
    <row r="29" spans="1:26">
      <c r="C29" s="47">
        <v>15706000</v>
      </c>
      <c r="D29" s="35"/>
      <c r="N29" s="35"/>
    </row>
    <row r="30" spans="1:26" ht="25.5">
      <c r="D30" s="35"/>
      <c r="F30" s="67" t="s">
        <v>34</v>
      </c>
      <c r="G30" s="67" t="s">
        <v>35</v>
      </c>
      <c r="H30" s="67" t="s">
        <v>36</v>
      </c>
      <c r="I30" s="67" t="s">
        <v>37</v>
      </c>
      <c r="J30" s="67" t="s">
        <v>38</v>
      </c>
      <c r="K30" s="67" t="s">
        <v>39</v>
      </c>
    </row>
    <row r="31" spans="1:26">
      <c r="D31" s="35"/>
      <c r="F31" s="68">
        <f>+F22</f>
        <v>47953</v>
      </c>
      <c r="G31" s="68">
        <f>+F21</f>
        <v>42581</v>
      </c>
      <c r="H31" s="75">
        <f>+F20</f>
        <v>40281</v>
      </c>
      <c r="I31" s="68">
        <f>+J22</f>
        <v>3181</v>
      </c>
      <c r="J31" s="68">
        <f>+J21</f>
        <v>2322</v>
      </c>
      <c r="K31" s="68">
        <f>+J20</f>
        <v>1223</v>
      </c>
      <c r="L31" s="43"/>
    </row>
    <row r="33" spans="3:17">
      <c r="C33" s="74">
        <f>+コピー!P2</f>
        <v>44034</v>
      </c>
      <c r="D33" s="74" t="str">
        <f>+コピー!R2</f>
        <v>1Q</v>
      </c>
      <c r="E33" s="36">
        <f>+コピー!Q2</f>
        <v>43983</v>
      </c>
      <c r="F33" s="32">
        <f>+コピー!S2</f>
        <v>11432</v>
      </c>
      <c r="G33" s="7" t="e">
        <f t="shared" ref="G33" si="39">+(F33-F32)/F32</f>
        <v>#DIV/0!</v>
      </c>
      <c r="H33" s="32">
        <f>+コピー!U2</f>
        <v>994</v>
      </c>
      <c r="I33" s="7">
        <f t="shared" ref="I33" si="40">+H33/F33</f>
        <v>8.6948915325402373E-2</v>
      </c>
      <c r="J33" s="32">
        <f>+コピー!Y2</f>
        <v>620</v>
      </c>
      <c r="K33" s="7">
        <f t="shared" ref="K33" si="41">+J33/F33</f>
        <v>5.423372988103569E-2</v>
      </c>
      <c r="L33" s="33">
        <f>VALUE(SUBSTITUTE(コピー!AA2,"円","　"))</f>
        <v>39.5</v>
      </c>
    </row>
    <row r="34" spans="3:17">
      <c r="C34" s="74">
        <f>+コピー!P3</f>
        <v>44132</v>
      </c>
      <c r="D34" s="74" t="str">
        <f>+コピー!R3</f>
        <v>2Q</v>
      </c>
      <c r="E34" s="36">
        <f>+コピー!Q3</f>
        <v>44075</v>
      </c>
      <c r="F34" s="32">
        <f>+コピー!S3</f>
        <v>11310</v>
      </c>
      <c r="G34" s="7">
        <f t="shared" ref="G34" si="42">+(F34-F33)/F33</f>
        <v>-1.0671798460461861E-2</v>
      </c>
      <c r="H34" s="32">
        <f>+コピー!U3</f>
        <v>950</v>
      </c>
      <c r="I34" s="7">
        <f t="shared" ref="I34" si="43">+H34/F34</f>
        <v>8.3996463306808128E-2</v>
      </c>
      <c r="J34" s="32">
        <f>+コピー!Y3</f>
        <v>635</v>
      </c>
      <c r="K34" s="7">
        <f t="shared" ref="K34" si="44">+J34/F34</f>
        <v>5.6145004420866493E-2</v>
      </c>
      <c r="L34" s="33">
        <f>VALUE(SUBSTITUTE(コピー!AA3,"円","　"))</f>
        <v>40.4</v>
      </c>
      <c r="M34" s="45"/>
      <c r="N34" s="45"/>
      <c r="O34" s="45"/>
      <c r="P34" s="45"/>
      <c r="Q34" s="45"/>
    </row>
    <row r="35" spans="3:17">
      <c r="C35" s="74">
        <f>+コピー!P4</f>
        <v>44223</v>
      </c>
      <c r="D35" s="74" t="str">
        <f>+コピー!R4</f>
        <v>3Q</v>
      </c>
      <c r="E35" s="36">
        <f>+コピー!Q4</f>
        <v>44166</v>
      </c>
      <c r="F35" s="32">
        <f>+コピー!S4</f>
        <v>10481</v>
      </c>
      <c r="G35" s="7">
        <f t="shared" ref="G35" si="45">+(F35-F34)/F34</f>
        <v>-7.3297966401414671E-2</v>
      </c>
      <c r="H35" s="32">
        <f>+コピー!U4</f>
        <v>1124</v>
      </c>
      <c r="I35" s="7">
        <f t="shared" ref="I35" si="46">+H35/F35</f>
        <v>0.10724167541265146</v>
      </c>
      <c r="J35" s="32">
        <f>+コピー!Y4</f>
        <v>759</v>
      </c>
      <c r="K35" s="7">
        <f t="shared" ref="K35" si="47">+J35/F35</f>
        <v>7.2416754126514646E-2</v>
      </c>
      <c r="L35" s="33">
        <f>VALUE(SUBSTITUTE(コピー!AA4,"円","　"))</f>
        <v>48.3</v>
      </c>
      <c r="M35" s="45"/>
      <c r="N35" s="45"/>
      <c r="O35" s="45"/>
      <c r="P35" s="45"/>
      <c r="Q35" s="45"/>
    </row>
    <row r="36" spans="3:17">
      <c r="C36" s="74">
        <f>+コピー!P5</f>
        <v>44312</v>
      </c>
      <c r="D36" s="74" t="str">
        <f>+コピー!R5</f>
        <v>本</v>
      </c>
      <c r="E36" s="36">
        <f>+コピー!Q5</f>
        <v>44256</v>
      </c>
      <c r="F36" s="32">
        <f>+コピー!S5</f>
        <v>13245</v>
      </c>
      <c r="G36" s="7">
        <f t="shared" ref="G36" si="48">+(F36-F35)/F35</f>
        <v>0.26371529434214291</v>
      </c>
      <c r="H36" s="32">
        <f>+コピー!U5</f>
        <v>1598</v>
      </c>
      <c r="I36" s="7">
        <f t="shared" ref="I36" si="49">+H36/F36</f>
        <v>0.12064930162325406</v>
      </c>
      <c r="J36" s="32">
        <f>+コピー!Y5</f>
        <v>1072</v>
      </c>
      <c r="K36" s="7">
        <f t="shared" ref="K36" si="50">+J36/F36</f>
        <v>8.0936202340505844E-2</v>
      </c>
      <c r="L36" s="33">
        <f>VALUE(SUBSTITUTE(コピー!AA5,"円","　"))</f>
        <v>68.3</v>
      </c>
      <c r="M36" s="45"/>
      <c r="N36" s="45"/>
      <c r="O36" s="45"/>
      <c r="P36" s="45"/>
      <c r="Q36" s="45"/>
    </row>
    <row r="37" spans="3:17"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3:17"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3:17"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3:17"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3:17"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3:17"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3:17"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3:17"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3:17"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3:17"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3:17">
      <c r="E47" s="45"/>
      <c r="F47" s="45"/>
      <c r="G47" s="45"/>
      <c r="H47" s="45"/>
      <c r="I47" s="45"/>
      <c r="J47" s="45"/>
      <c r="K47" s="45"/>
      <c r="L47" s="45"/>
      <c r="M47" s="45"/>
      <c r="N47" s="45"/>
    </row>
  </sheetData>
  <mergeCells count="6">
    <mergeCell ref="B3:D3"/>
    <mergeCell ref="G3:Q7"/>
    <mergeCell ref="B4:D4"/>
    <mergeCell ref="B5:D5"/>
    <mergeCell ref="B6:D6"/>
    <mergeCell ref="B7:D7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33DF7-0F84-49FC-8E62-E77E87277C05}">
  <dimension ref="B1:AA17"/>
  <sheetViews>
    <sheetView workbookViewId="0">
      <selection activeCell="P3" sqref="P3"/>
    </sheetView>
  </sheetViews>
  <sheetFormatPr defaultRowHeight="18.75"/>
  <cols>
    <col min="1" max="1" width="3.625" customWidth="1"/>
    <col min="2" max="12" width="8" customWidth="1"/>
    <col min="13" max="13" width="3" customWidth="1"/>
    <col min="15" max="15" width="7.875" customWidth="1"/>
    <col min="16" max="16" width="9.25" bestFit="1" customWidth="1"/>
    <col min="17" max="27" width="7.125" customWidth="1"/>
  </cols>
  <sheetData>
    <row r="1" spans="2:27" s="37" customFormat="1" ht="19.5" thickBot="1">
      <c r="B1" s="37" t="s">
        <v>16</v>
      </c>
      <c r="C1" s="37" t="s">
        <v>17</v>
      </c>
      <c r="D1" s="38" t="s">
        <v>18</v>
      </c>
      <c r="E1" s="37" t="s">
        <v>19</v>
      </c>
      <c r="F1" s="38" t="s">
        <v>18</v>
      </c>
      <c r="G1" s="37" t="s">
        <v>20</v>
      </c>
      <c r="H1" s="38" t="s">
        <v>18</v>
      </c>
      <c r="I1" s="37" t="s">
        <v>21</v>
      </c>
      <c r="J1" s="38" t="s">
        <v>18</v>
      </c>
      <c r="K1" s="37" t="s">
        <v>22</v>
      </c>
      <c r="L1" s="37" t="s">
        <v>23</v>
      </c>
      <c r="O1" s="37" t="s">
        <v>24</v>
      </c>
      <c r="Q1" s="37" t="s">
        <v>16</v>
      </c>
      <c r="S1" s="37" t="s">
        <v>17</v>
      </c>
      <c r="T1" s="38" t="s">
        <v>18</v>
      </c>
      <c r="U1" s="37" t="s">
        <v>3</v>
      </c>
      <c r="V1" s="38" t="s">
        <v>18</v>
      </c>
      <c r="W1" s="37" t="s">
        <v>20</v>
      </c>
      <c r="X1" s="38" t="s">
        <v>18</v>
      </c>
      <c r="Y1" s="37" t="s">
        <v>4</v>
      </c>
      <c r="Z1" s="38" t="s">
        <v>18</v>
      </c>
      <c r="AA1" s="37" t="s">
        <v>6</v>
      </c>
    </row>
    <row r="2" spans="2:27" ht="19.5" thickBot="1">
      <c r="B2" s="19">
        <v>39142</v>
      </c>
      <c r="C2" s="20">
        <v>33948</v>
      </c>
      <c r="D2" s="21">
        <v>7.0000000000000001E-3</v>
      </c>
      <c r="E2" s="20">
        <v>1278</v>
      </c>
      <c r="F2" s="21">
        <v>0.19400000000000001</v>
      </c>
      <c r="G2" s="20">
        <v>1284</v>
      </c>
      <c r="H2" s="21">
        <v>0.23200000000000001</v>
      </c>
      <c r="I2" s="61">
        <v>303</v>
      </c>
      <c r="J2" s="22">
        <v>-0.38300000000000001</v>
      </c>
      <c r="K2" s="23" t="s">
        <v>47</v>
      </c>
      <c r="L2" s="29" t="s">
        <v>48</v>
      </c>
      <c r="N2" s="39"/>
      <c r="O2" s="40"/>
      <c r="P2" s="73">
        <v>44034</v>
      </c>
      <c r="Q2" s="19">
        <v>43983</v>
      </c>
      <c r="R2" s="58" t="s">
        <v>42</v>
      </c>
      <c r="S2" s="20">
        <v>11432</v>
      </c>
      <c r="T2" s="21">
        <v>9.2999999999999999E-2</v>
      </c>
      <c r="U2" s="61">
        <v>994</v>
      </c>
      <c r="V2" s="21">
        <v>0.34</v>
      </c>
      <c r="W2" s="20">
        <v>1007</v>
      </c>
      <c r="X2" s="21">
        <v>0.374</v>
      </c>
      <c r="Y2" s="61">
        <v>620</v>
      </c>
      <c r="Z2" s="21">
        <v>0.34499999999999997</v>
      </c>
      <c r="AA2" s="29" t="s">
        <v>79</v>
      </c>
    </row>
    <row r="3" spans="2:27" ht="19.5" thickBot="1">
      <c r="B3" s="24">
        <v>39508</v>
      </c>
      <c r="C3" s="25">
        <v>33742</v>
      </c>
      <c r="D3" s="26">
        <v>-6.0000000000000001E-3</v>
      </c>
      <c r="E3" s="25">
        <v>1356</v>
      </c>
      <c r="F3" s="27">
        <v>6.0999999999999999E-2</v>
      </c>
      <c r="G3" s="25">
        <v>1357</v>
      </c>
      <c r="H3" s="27">
        <v>5.7000000000000002E-2</v>
      </c>
      <c r="I3" s="60">
        <v>663</v>
      </c>
      <c r="J3" s="27">
        <v>1.1879999999999999</v>
      </c>
      <c r="K3" s="28" t="s">
        <v>49</v>
      </c>
      <c r="L3" s="30" t="s">
        <v>50</v>
      </c>
      <c r="N3" s="39"/>
      <c r="O3" s="40"/>
      <c r="P3" s="73">
        <v>44132</v>
      </c>
      <c r="Q3" s="24">
        <v>44075</v>
      </c>
      <c r="R3" s="72" t="s">
        <v>45</v>
      </c>
      <c r="S3" s="25">
        <v>11310</v>
      </c>
      <c r="T3" s="26">
        <v>-4.2999999999999997E-2</v>
      </c>
      <c r="U3" s="60">
        <v>950</v>
      </c>
      <c r="V3" s="26">
        <v>-0.26800000000000002</v>
      </c>
      <c r="W3" s="60">
        <v>960</v>
      </c>
      <c r="X3" s="26">
        <v>-0.25900000000000001</v>
      </c>
      <c r="Y3" s="60">
        <v>635</v>
      </c>
      <c r="Z3" s="26">
        <v>-0.253</v>
      </c>
      <c r="AA3" s="30" t="s">
        <v>80</v>
      </c>
    </row>
    <row r="4" spans="2:27" ht="19.5" thickBot="1">
      <c r="B4" s="19">
        <v>39873</v>
      </c>
      <c r="C4" s="20">
        <v>32687</v>
      </c>
      <c r="D4" s="22">
        <v>-3.1E-2</v>
      </c>
      <c r="E4" s="20">
        <v>1362</v>
      </c>
      <c r="F4" s="21">
        <v>4.0000000000000001E-3</v>
      </c>
      <c r="G4" s="20">
        <v>1361</v>
      </c>
      <c r="H4" s="21">
        <v>3.0000000000000001E-3</v>
      </c>
      <c r="I4" s="61">
        <v>576</v>
      </c>
      <c r="J4" s="22">
        <v>-0.13100000000000001</v>
      </c>
      <c r="K4" s="23" t="s">
        <v>51</v>
      </c>
      <c r="L4" s="29" t="s">
        <v>52</v>
      </c>
      <c r="N4" s="39"/>
      <c r="O4" s="40"/>
      <c r="P4" s="73">
        <v>44223</v>
      </c>
      <c r="Q4" s="19">
        <v>44166</v>
      </c>
      <c r="R4" s="58" t="s">
        <v>46</v>
      </c>
      <c r="S4" s="20">
        <v>10481</v>
      </c>
      <c r="T4" s="22">
        <v>-0.129</v>
      </c>
      <c r="U4" s="20">
        <v>1124</v>
      </c>
      <c r="V4" s="22">
        <v>-0.111</v>
      </c>
      <c r="W4" s="20">
        <v>1131</v>
      </c>
      <c r="X4" s="22">
        <v>-0.112</v>
      </c>
      <c r="Y4" s="61">
        <v>759</v>
      </c>
      <c r="Z4" s="22">
        <v>-8.2000000000000003E-2</v>
      </c>
      <c r="AA4" s="29" t="s">
        <v>81</v>
      </c>
    </row>
    <row r="5" spans="2:27" ht="19.5" thickBot="1">
      <c r="B5" s="24">
        <v>40238</v>
      </c>
      <c r="C5" s="25">
        <v>27714</v>
      </c>
      <c r="D5" s="26">
        <v>-0.152</v>
      </c>
      <c r="E5" s="60">
        <v>182</v>
      </c>
      <c r="F5" s="26">
        <v>-0.86599999999999999</v>
      </c>
      <c r="G5" s="60">
        <v>181</v>
      </c>
      <c r="H5" s="26">
        <v>-0.86699999999999999</v>
      </c>
      <c r="I5" s="60">
        <v>196</v>
      </c>
      <c r="J5" s="26">
        <v>-0.66</v>
      </c>
      <c r="K5" s="28" t="s">
        <v>53</v>
      </c>
      <c r="L5" s="30" t="s">
        <v>54</v>
      </c>
      <c r="N5" s="39"/>
      <c r="O5" s="40"/>
      <c r="P5" s="73">
        <v>44312</v>
      </c>
      <c r="Q5" s="24">
        <v>44256</v>
      </c>
      <c r="R5" s="72" t="s">
        <v>82</v>
      </c>
      <c r="S5" s="25">
        <v>13245</v>
      </c>
      <c r="T5" s="26">
        <v>-2.9000000000000001E-2</v>
      </c>
      <c r="U5" s="25">
        <v>1598</v>
      </c>
      <c r="V5" s="27">
        <v>6.5000000000000002E-2</v>
      </c>
      <c r="W5" s="25">
        <v>1600</v>
      </c>
      <c r="X5" s="27">
        <v>6.5000000000000002E-2</v>
      </c>
      <c r="Y5" s="25">
        <v>1072</v>
      </c>
      <c r="Z5" s="27">
        <v>2.8000000000000001E-2</v>
      </c>
      <c r="AA5" s="30" t="s">
        <v>83</v>
      </c>
    </row>
    <row r="6" spans="2:27" ht="19.5" thickBot="1">
      <c r="B6" s="19">
        <v>40603</v>
      </c>
      <c r="C6" s="20">
        <v>27100</v>
      </c>
      <c r="D6" s="22">
        <v>-2.1999999999999999E-2</v>
      </c>
      <c r="E6" s="61">
        <v>404</v>
      </c>
      <c r="F6" s="21">
        <v>1.22</v>
      </c>
      <c r="G6" s="61">
        <v>419</v>
      </c>
      <c r="H6" s="21">
        <v>1.3149999999999999</v>
      </c>
      <c r="I6" s="61">
        <v>204</v>
      </c>
      <c r="J6" s="21">
        <v>4.1000000000000002E-2</v>
      </c>
      <c r="K6" s="23" t="s">
        <v>55</v>
      </c>
      <c r="L6" s="29" t="s">
        <v>56</v>
      </c>
      <c r="N6" s="39"/>
      <c r="O6" s="40"/>
    </row>
    <row r="7" spans="2:27" ht="19.5" thickBot="1">
      <c r="B7" s="24">
        <v>40969</v>
      </c>
      <c r="C7" s="25">
        <v>32754</v>
      </c>
      <c r="D7" s="27">
        <v>0.20899999999999999</v>
      </c>
      <c r="E7" s="60">
        <v>878</v>
      </c>
      <c r="F7" s="27">
        <v>1.173</v>
      </c>
      <c r="G7" s="60">
        <v>841</v>
      </c>
      <c r="H7" s="27">
        <v>1.0069999999999999</v>
      </c>
      <c r="I7" s="60">
        <v>352</v>
      </c>
      <c r="J7" s="27">
        <v>0.72499999999999998</v>
      </c>
      <c r="K7" s="28" t="s">
        <v>57</v>
      </c>
      <c r="L7" s="30" t="s">
        <v>58</v>
      </c>
      <c r="N7" s="39"/>
      <c r="O7" s="40"/>
    </row>
    <row r="8" spans="2:27" ht="19.5" thickBot="1">
      <c r="B8" s="19">
        <v>41334</v>
      </c>
      <c r="C8" s="20">
        <v>33736</v>
      </c>
      <c r="D8" s="21">
        <v>0.03</v>
      </c>
      <c r="E8" s="61">
        <v>923</v>
      </c>
      <c r="F8" s="21">
        <v>5.0999999999999997E-2</v>
      </c>
      <c r="G8" s="61">
        <v>926</v>
      </c>
      <c r="H8" s="21">
        <v>0.10100000000000001</v>
      </c>
      <c r="I8" s="61">
        <v>503</v>
      </c>
      <c r="J8" s="21">
        <v>0.42899999999999999</v>
      </c>
      <c r="K8" s="23" t="s">
        <v>59</v>
      </c>
      <c r="L8" s="29" t="s">
        <v>60</v>
      </c>
      <c r="N8" s="39">
        <v>41334</v>
      </c>
      <c r="O8" s="40" t="s">
        <v>84</v>
      </c>
    </row>
    <row r="9" spans="2:27" ht="19.5" thickBot="1">
      <c r="B9" s="24">
        <v>41699</v>
      </c>
      <c r="C9" s="25">
        <v>35126</v>
      </c>
      <c r="D9" s="27">
        <v>4.1000000000000002E-2</v>
      </c>
      <c r="E9" s="25">
        <v>1103</v>
      </c>
      <c r="F9" s="27">
        <v>0.19500000000000001</v>
      </c>
      <c r="G9" s="25">
        <v>1121</v>
      </c>
      <c r="H9" s="27">
        <v>0.21099999999999999</v>
      </c>
      <c r="I9" s="60">
        <v>559</v>
      </c>
      <c r="J9" s="27">
        <v>0.111</v>
      </c>
      <c r="K9" s="28" t="s">
        <v>61</v>
      </c>
      <c r="L9" s="30" t="s">
        <v>62</v>
      </c>
      <c r="N9" s="39">
        <v>41699</v>
      </c>
      <c r="O9" s="40" t="s">
        <v>85</v>
      </c>
    </row>
    <row r="10" spans="2:27" ht="19.5" thickBot="1">
      <c r="B10" s="19">
        <v>42064</v>
      </c>
      <c r="C10" s="20">
        <v>35807</v>
      </c>
      <c r="D10" s="21">
        <v>1.9E-2</v>
      </c>
      <c r="E10" s="20">
        <v>1701</v>
      </c>
      <c r="F10" s="21">
        <v>0.54200000000000004</v>
      </c>
      <c r="G10" s="20">
        <v>1682</v>
      </c>
      <c r="H10" s="21">
        <v>0.5</v>
      </c>
      <c r="I10" s="61">
        <v>835</v>
      </c>
      <c r="J10" s="21">
        <v>0.49399999999999999</v>
      </c>
      <c r="K10" s="23" t="s">
        <v>63</v>
      </c>
      <c r="L10" s="29" t="s">
        <v>64</v>
      </c>
      <c r="N10" s="39">
        <v>42064</v>
      </c>
      <c r="O10" s="40" t="s">
        <v>86</v>
      </c>
    </row>
    <row r="11" spans="2:27" ht="19.5" thickBot="1">
      <c r="B11" s="24">
        <v>42430</v>
      </c>
      <c r="C11" s="25">
        <v>37030</v>
      </c>
      <c r="D11" s="27">
        <v>3.4000000000000002E-2</v>
      </c>
      <c r="E11" s="25">
        <v>1957</v>
      </c>
      <c r="F11" s="27">
        <v>0.151</v>
      </c>
      <c r="G11" s="25">
        <v>1953</v>
      </c>
      <c r="H11" s="27">
        <v>0.161</v>
      </c>
      <c r="I11" s="25">
        <v>1134</v>
      </c>
      <c r="J11" s="27">
        <v>0.35799999999999998</v>
      </c>
      <c r="K11" s="28" t="s">
        <v>65</v>
      </c>
      <c r="L11" s="30" t="s">
        <v>66</v>
      </c>
      <c r="N11" s="39">
        <v>42430</v>
      </c>
      <c r="O11" s="40" t="s">
        <v>87</v>
      </c>
    </row>
    <row r="12" spans="2:27" ht="19.5" thickBot="1">
      <c r="B12" s="19">
        <v>42795</v>
      </c>
      <c r="C12" s="20">
        <v>39092</v>
      </c>
      <c r="D12" s="21">
        <v>5.6000000000000001E-2</v>
      </c>
      <c r="E12" s="20">
        <v>2289</v>
      </c>
      <c r="F12" s="21">
        <v>0.17</v>
      </c>
      <c r="G12" s="20">
        <v>2297</v>
      </c>
      <c r="H12" s="21">
        <v>0.17599999999999999</v>
      </c>
      <c r="I12" s="20">
        <v>1265</v>
      </c>
      <c r="J12" s="21">
        <v>0.11600000000000001</v>
      </c>
      <c r="K12" s="23" t="s">
        <v>67</v>
      </c>
      <c r="L12" s="29" t="s">
        <v>68</v>
      </c>
      <c r="N12" s="39">
        <v>42795</v>
      </c>
      <c r="O12" s="40" t="s">
        <v>88</v>
      </c>
    </row>
    <row r="13" spans="2:27" ht="19.5" thickBot="1">
      <c r="B13" s="24">
        <v>43160</v>
      </c>
      <c r="C13" s="25">
        <v>40281</v>
      </c>
      <c r="D13" s="27">
        <v>0.03</v>
      </c>
      <c r="E13" s="25">
        <v>2806</v>
      </c>
      <c r="F13" s="27">
        <v>0.22600000000000001</v>
      </c>
      <c r="G13" s="25">
        <v>2817</v>
      </c>
      <c r="H13" s="27">
        <v>0.22600000000000001</v>
      </c>
      <c r="I13" s="25">
        <v>1223</v>
      </c>
      <c r="J13" s="26">
        <v>-3.3000000000000002E-2</v>
      </c>
      <c r="K13" s="28" t="s">
        <v>69</v>
      </c>
      <c r="L13" s="30" t="s">
        <v>70</v>
      </c>
      <c r="N13" s="39">
        <v>43160</v>
      </c>
      <c r="O13" s="40" t="s">
        <v>89</v>
      </c>
    </row>
    <row r="14" spans="2:27" ht="19.5" thickBot="1">
      <c r="B14" s="19">
        <v>43525</v>
      </c>
      <c r="C14" s="20">
        <v>42581</v>
      </c>
      <c r="D14" s="21">
        <v>5.7000000000000002E-2</v>
      </c>
      <c r="E14" s="20">
        <v>3473</v>
      </c>
      <c r="F14" s="21">
        <v>0.23799999999999999</v>
      </c>
      <c r="G14" s="20">
        <v>3448</v>
      </c>
      <c r="H14" s="21">
        <v>0.224</v>
      </c>
      <c r="I14" s="20">
        <v>2322</v>
      </c>
      <c r="J14" s="21">
        <v>0.89900000000000002</v>
      </c>
      <c r="K14" s="23" t="s">
        <v>71</v>
      </c>
      <c r="L14" s="29" t="s">
        <v>72</v>
      </c>
      <c r="N14" s="39">
        <v>43525</v>
      </c>
      <c r="O14" s="40" t="s">
        <v>90</v>
      </c>
    </row>
    <row r="15" spans="2:27" ht="19.5" thickBot="1">
      <c r="B15" s="24">
        <v>43891</v>
      </c>
      <c r="C15" s="25">
        <v>47953</v>
      </c>
      <c r="D15" s="27">
        <v>0.126</v>
      </c>
      <c r="E15" s="25">
        <v>4803</v>
      </c>
      <c r="F15" s="27">
        <v>0.38300000000000001</v>
      </c>
      <c r="G15" s="25">
        <v>4803</v>
      </c>
      <c r="H15" s="27">
        <v>0.39300000000000002</v>
      </c>
      <c r="I15" s="25">
        <v>3181</v>
      </c>
      <c r="J15" s="27">
        <v>0.37</v>
      </c>
      <c r="K15" s="28" t="s">
        <v>73</v>
      </c>
      <c r="L15" s="30" t="s">
        <v>74</v>
      </c>
      <c r="N15" s="39">
        <v>43891</v>
      </c>
      <c r="O15" s="40" t="s">
        <v>43</v>
      </c>
    </row>
    <row r="16" spans="2:27" ht="19.5" thickBot="1">
      <c r="B16" s="19">
        <v>44256</v>
      </c>
      <c r="C16" s="20">
        <v>46468</v>
      </c>
      <c r="D16" s="22">
        <v>-3.1E-2</v>
      </c>
      <c r="E16" s="20">
        <v>4666</v>
      </c>
      <c r="F16" s="22">
        <v>-2.9000000000000001E-2</v>
      </c>
      <c r="G16" s="20">
        <v>4698</v>
      </c>
      <c r="H16" s="22">
        <v>-2.1999999999999999E-2</v>
      </c>
      <c r="I16" s="20">
        <v>3086</v>
      </c>
      <c r="J16" s="22">
        <v>-0.03</v>
      </c>
      <c r="K16" s="23" t="s">
        <v>75</v>
      </c>
      <c r="L16" s="29" t="s">
        <v>76</v>
      </c>
      <c r="N16" s="39">
        <v>44256</v>
      </c>
      <c r="O16" s="40" t="s">
        <v>43</v>
      </c>
    </row>
    <row r="17" spans="2:15" ht="19.5" thickBot="1">
      <c r="B17" s="72" t="s">
        <v>77</v>
      </c>
      <c r="C17" s="25">
        <v>48000</v>
      </c>
      <c r="D17" s="27">
        <v>3.3000000000000002E-2</v>
      </c>
      <c r="E17" s="25">
        <v>4760</v>
      </c>
      <c r="F17" s="27">
        <v>0.02</v>
      </c>
      <c r="G17" s="25">
        <v>4800</v>
      </c>
      <c r="H17" s="27">
        <v>2.1999999999999999E-2</v>
      </c>
      <c r="I17" s="25">
        <v>3100</v>
      </c>
      <c r="J17" s="27">
        <v>5.0000000000000001E-3</v>
      </c>
      <c r="K17" s="28" t="s">
        <v>78</v>
      </c>
      <c r="L17" s="30" t="s">
        <v>33</v>
      </c>
      <c r="N17" s="41" t="s">
        <v>91</v>
      </c>
      <c r="O17" s="40" t="s">
        <v>43</v>
      </c>
    </row>
  </sheetData>
  <phoneticPr fontId="3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テンプレート</vt:lpstr>
      <vt:lpstr>コピー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2021-05-05T07:47:07Z</dcterms:created>
  <dcterms:modified xsi:type="dcterms:W3CDTF">2021-05-05T07:48:25Z</dcterms:modified>
</cp:coreProperties>
</file>