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/>
  <xr:revisionPtr revIDLastSave="0" documentId="13_ncr:1_{D2FFB2CD-AAA9-4C27-B733-770BE71A4A59}" xr6:coauthVersionLast="47" xr6:coauthVersionMax="47" xr10:uidLastSave="{00000000-0000-0000-0000-000000000000}"/>
  <bookViews>
    <workbookView xWindow="405" yWindow="480" windowWidth="27120" windowHeight="15210" xr2:uid="{00000000-000D-0000-FFFF-FFFF00000000}"/>
  </bookViews>
  <sheets>
    <sheet name="テンプレート" sheetId="3" r:id="rId1"/>
    <sheet name="コピー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3" l="1"/>
  <c r="F27" i="3"/>
  <c r="H27" i="3" s="1"/>
  <c r="G27" i="3"/>
  <c r="I27" i="3"/>
  <c r="K27" i="3"/>
  <c r="G28" i="3"/>
  <c r="I28" i="3"/>
  <c r="K28" i="3"/>
  <c r="G29" i="3"/>
  <c r="I29" i="3"/>
  <c r="K29" i="3"/>
  <c r="C27" i="3"/>
  <c r="C28" i="3"/>
  <c r="C29" i="3"/>
  <c r="E23" i="3"/>
  <c r="E2" i="3" s="1"/>
  <c r="F23" i="3"/>
  <c r="H23" i="3"/>
  <c r="I23" i="3"/>
  <c r="I2" i="3" s="1"/>
  <c r="J23" i="3"/>
  <c r="J2" i="3" s="1"/>
  <c r="L23" i="3"/>
  <c r="M23" i="3"/>
  <c r="M2" i="3" s="1"/>
  <c r="L2" i="3"/>
  <c r="H2" i="3"/>
  <c r="F2" i="3"/>
  <c r="U23" i="3"/>
  <c r="E11" i="3"/>
  <c r="F11" i="3"/>
  <c r="C33" i="3"/>
  <c r="D33" i="3"/>
  <c r="E33" i="3"/>
  <c r="F33" i="3"/>
  <c r="H33" i="3"/>
  <c r="J33" i="3"/>
  <c r="L33" i="3"/>
  <c r="C34" i="3"/>
  <c r="D34" i="3"/>
  <c r="E34" i="3"/>
  <c r="F34" i="3"/>
  <c r="H34" i="3"/>
  <c r="I34" i="3" s="1"/>
  <c r="J34" i="3"/>
  <c r="L34" i="3"/>
  <c r="C35" i="3"/>
  <c r="D35" i="3"/>
  <c r="E35" i="3"/>
  <c r="F35" i="3"/>
  <c r="H35" i="3"/>
  <c r="J35" i="3"/>
  <c r="L35" i="3"/>
  <c r="C32" i="3"/>
  <c r="D32" i="3"/>
  <c r="E32" i="3"/>
  <c r="F32" i="3"/>
  <c r="H32" i="3"/>
  <c r="J32" i="3"/>
  <c r="L32" i="3"/>
  <c r="V2" i="3"/>
  <c r="U22" i="3"/>
  <c r="T2" i="3"/>
  <c r="S2" i="3"/>
  <c r="Q23" i="3"/>
  <c r="R23" i="3" s="1"/>
  <c r="E22" i="3"/>
  <c r="F22" i="3"/>
  <c r="G23" i="3" s="1"/>
  <c r="H22" i="3"/>
  <c r="J22" i="3"/>
  <c r="L22" i="3"/>
  <c r="N22" i="3" s="1"/>
  <c r="M22" i="3"/>
  <c r="O22" i="3" s="1"/>
  <c r="P22" i="3" s="1"/>
  <c r="J27" i="3" l="1"/>
  <c r="L27" i="3" s="1"/>
  <c r="F28" i="3"/>
  <c r="Q2" i="3"/>
  <c r="O23" i="3"/>
  <c r="K23" i="3"/>
  <c r="K2" i="3" s="1"/>
  <c r="C23" i="3"/>
  <c r="K32" i="3"/>
  <c r="I32" i="3"/>
  <c r="N23" i="3"/>
  <c r="P23" i="3" s="1"/>
  <c r="K34" i="3"/>
  <c r="C22" i="3"/>
  <c r="I33" i="3"/>
  <c r="I35" i="3"/>
  <c r="K35" i="3"/>
  <c r="K33" i="3"/>
  <c r="I22" i="3"/>
  <c r="K22" i="3"/>
  <c r="J28" i="3" l="1"/>
  <c r="L28" i="3" s="1"/>
  <c r="H28" i="3"/>
  <c r="F29" i="3"/>
  <c r="G2" i="3"/>
  <c r="H29" i="3" l="1"/>
  <c r="J29" i="3"/>
  <c r="L29" i="3" s="1"/>
  <c r="U13" i="3"/>
  <c r="U14" i="3"/>
  <c r="U15" i="3"/>
  <c r="U16" i="3"/>
  <c r="U17" i="3"/>
  <c r="U18" i="3"/>
  <c r="U19" i="3"/>
  <c r="U20" i="3"/>
  <c r="U21" i="3"/>
  <c r="U12" i="3"/>
  <c r="N25" i="3" l="1"/>
  <c r="I25" i="3"/>
  <c r="I26" i="3" s="1"/>
  <c r="G25" i="3"/>
  <c r="G26" i="3" s="1"/>
  <c r="K25" i="3" l="1"/>
  <c r="N26" i="3"/>
  <c r="N27" i="3" s="1"/>
  <c r="N28" i="3" l="1"/>
  <c r="N29" i="3" s="1"/>
  <c r="B27" i="3"/>
  <c r="K26" i="3"/>
  <c r="Q15" i="3" l="1"/>
  <c r="Q16" i="3"/>
  <c r="Q17" i="3"/>
  <c r="Q18" i="3"/>
  <c r="Q19" i="3"/>
  <c r="Q20" i="3"/>
  <c r="Q21" i="3"/>
  <c r="Q22" i="3"/>
  <c r="R22" i="3" l="1"/>
  <c r="E4" i="3" l="1"/>
  <c r="Q14" i="3" l="1"/>
  <c r="R14" i="3" s="1"/>
  <c r="M10" i="3"/>
  <c r="M11" i="3"/>
  <c r="M12" i="3"/>
  <c r="M13" i="3"/>
  <c r="M14" i="3"/>
  <c r="M15" i="3"/>
  <c r="M16" i="3"/>
  <c r="M17" i="3"/>
  <c r="M18" i="3"/>
  <c r="M19" i="3"/>
  <c r="M20" i="3"/>
  <c r="M21" i="3"/>
  <c r="O2" i="3" s="1"/>
  <c r="M9" i="3"/>
  <c r="L10" i="3"/>
  <c r="L11" i="3"/>
  <c r="L12" i="3"/>
  <c r="L13" i="3"/>
  <c r="L14" i="3"/>
  <c r="L15" i="3"/>
  <c r="L16" i="3"/>
  <c r="L17" i="3"/>
  <c r="L18" i="3"/>
  <c r="L19" i="3"/>
  <c r="L20" i="3"/>
  <c r="L21" i="3"/>
  <c r="L9" i="3"/>
  <c r="J10" i="3"/>
  <c r="J11" i="3"/>
  <c r="J12" i="3"/>
  <c r="J13" i="3"/>
  <c r="J14" i="3"/>
  <c r="J15" i="3"/>
  <c r="J16" i="3"/>
  <c r="J17" i="3"/>
  <c r="J18" i="3"/>
  <c r="J19" i="3"/>
  <c r="J20" i="3"/>
  <c r="J21" i="3"/>
  <c r="J9" i="3"/>
  <c r="H10" i="3"/>
  <c r="H11" i="3"/>
  <c r="H12" i="3"/>
  <c r="H13" i="3"/>
  <c r="H14" i="3"/>
  <c r="H15" i="3"/>
  <c r="H16" i="3"/>
  <c r="H17" i="3"/>
  <c r="H18" i="3"/>
  <c r="H19" i="3"/>
  <c r="H20" i="3"/>
  <c r="H21" i="3"/>
  <c r="H9" i="3"/>
  <c r="F10" i="3"/>
  <c r="F12" i="3"/>
  <c r="F13" i="3"/>
  <c r="F14" i="3"/>
  <c r="F15" i="3"/>
  <c r="F16" i="3"/>
  <c r="F17" i="3"/>
  <c r="F18" i="3"/>
  <c r="F19" i="3"/>
  <c r="F20" i="3"/>
  <c r="F21" i="3"/>
  <c r="G22" i="3" s="1"/>
  <c r="F9" i="3"/>
  <c r="E10" i="3"/>
  <c r="E12" i="3"/>
  <c r="E13" i="3"/>
  <c r="E14" i="3"/>
  <c r="E15" i="3"/>
  <c r="E16" i="3"/>
  <c r="E17" i="3"/>
  <c r="E18" i="3"/>
  <c r="E19" i="3"/>
  <c r="E20" i="3"/>
  <c r="E21" i="3"/>
  <c r="E9" i="3"/>
  <c r="E3" i="3" l="1"/>
  <c r="C20" i="3"/>
  <c r="I18" i="3"/>
  <c r="I12" i="3"/>
  <c r="I9" i="3"/>
  <c r="I16" i="3"/>
  <c r="I19" i="3"/>
  <c r="I13" i="3"/>
  <c r="G15" i="3"/>
  <c r="I10" i="3"/>
  <c r="K11" i="3"/>
  <c r="I15" i="3"/>
  <c r="G19" i="3"/>
  <c r="G13" i="3"/>
  <c r="I20" i="3"/>
  <c r="I14" i="3"/>
  <c r="C21" i="3"/>
  <c r="C25" i="3" s="1"/>
  <c r="K21" i="3"/>
  <c r="K15" i="3"/>
  <c r="K17" i="3"/>
  <c r="I21" i="3"/>
  <c r="K9" i="3"/>
  <c r="K16" i="3"/>
  <c r="K10" i="3"/>
  <c r="K20" i="3"/>
  <c r="K14" i="3"/>
  <c r="K19" i="3"/>
  <c r="K13" i="3"/>
  <c r="G16" i="3"/>
  <c r="G10" i="3"/>
  <c r="I17" i="3"/>
  <c r="I11" i="3"/>
  <c r="K18" i="3"/>
  <c r="K12" i="3"/>
  <c r="G21" i="3"/>
  <c r="G18" i="3"/>
  <c r="G12" i="3"/>
  <c r="G17" i="3"/>
  <c r="G11" i="3"/>
  <c r="G20" i="3"/>
  <c r="G14" i="3"/>
  <c r="R15" i="3"/>
  <c r="R16" i="3"/>
  <c r="R17" i="3"/>
  <c r="R18" i="3"/>
  <c r="R19" i="3"/>
  <c r="R20" i="3"/>
  <c r="R21" i="3"/>
  <c r="O10" i="3"/>
  <c r="O11" i="3"/>
  <c r="O12" i="3"/>
  <c r="O13" i="3"/>
  <c r="O14" i="3"/>
  <c r="O15" i="3"/>
  <c r="O16" i="3"/>
  <c r="O17" i="3"/>
  <c r="O18" i="3"/>
  <c r="O19" i="3"/>
  <c r="O20" i="3"/>
  <c r="O21" i="3"/>
  <c r="O9" i="3"/>
  <c r="P16" i="3" l="1"/>
  <c r="P17" i="3"/>
  <c r="P20" i="3"/>
  <c r="C24" i="3"/>
  <c r="C26" i="3" s="1"/>
  <c r="F24" i="3"/>
  <c r="E5" i="3"/>
  <c r="I8" i="3"/>
  <c r="G8" i="3"/>
  <c r="K8" i="3"/>
  <c r="O8" i="3"/>
  <c r="N21" i="3"/>
  <c r="P21" i="3" s="1"/>
  <c r="N20" i="3"/>
  <c r="N19" i="3"/>
  <c r="P19" i="3" s="1"/>
  <c r="N18" i="3"/>
  <c r="P18" i="3" s="1"/>
  <c r="N17" i="3"/>
  <c r="N16" i="3"/>
  <c r="N15" i="3"/>
  <c r="P15" i="3" s="1"/>
  <c r="N14" i="3"/>
  <c r="P14" i="3" s="1"/>
  <c r="N13" i="3"/>
  <c r="P13" i="3" s="1"/>
  <c r="N12" i="3"/>
  <c r="P12" i="3" s="1"/>
  <c r="N11" i="3"/>
  <c r="P11" i="3" s="1"/>
  <c r="N10" i="3"/>
  <c r="P10" i="3" s="1"/>
  <c r="N9" i="3"/>
  <c r="P9" i="3" s="1"/>
  <c r="R2" i="3"/>
  <c r="N2" i="3"/>
  <c r="P2" i="3" s="1"/>
  <c r="F25" i="3" l="1"/>
  <c r="H24" i="3"/>
  <c r="J24" i="3"/>
  <c r="L24" i="3" s="1"/>
  <c r="B24" i="3" s="1"/>
  <c r="N8" i="3"/>
  <c r="F26" i="3" l="1"/>
  <c r="H25" i="3"/>
  <c r="J25" i="3"/>
  <c r="L25" i="3" s="1"/>
  <c r="B25" i="3" s="1"/>
  <c r="B28" i="3" l="1"/>
  <c r="H26" i="3"/>
  <c r="J26" i="3"/>
  <c r="L26" i="3" s="1"/>
  <c r="B26" i="3" s="1"/>
  <c r="B29" i="3" l="1"/>
  <c r="E6" i="3" l="1"/>
  <c r="D29" i="3"/>
  <c r="E7" i="3" s="1"/>
</calcChain>
</file>

<file path=xl/sharedStrings.xml><?xml version="1.0" encoding="utf-8"?>
<sst xmlns="http://schemas.openxmlformats.org/spreadsheetml/2006/main" count="130" uniqueCount="109">
  <si>
    <t>売り上げ高</t>
    <rPh sb="0" eb="1">
      <t>ウ</t>
    </rPh>
    <rPh sb="2" eb="3">
      <t>ア</t>
    </rPh>
    <rPh sb="4" eb="5">
      <t>ダカ</t>
    </rPh>
    <phoneticPr fontId="3"/>
  </si>
  <si>
    <t>決算日</t>
    <rPh sb="0" eb="2">
      <t>ケッサン</t>
    </rPh>
    <rPh sb="2" eb="3">
      <t>ビ</t>
    </rPh>
    <phoneticPr fontId="3"/>
  </si>
  <si>
    <t>単位
（百万円）</t>
    <rPh sb="0" eb="2">
      <t>タンイ</t>
    </rPh>
    <rPh sb="4" eb="7">
      <t>ヒャクマンエン</t>
    </rPh>
    <phoneticPr fontId="3"/>
  </si>
  <si>
    <t>営業利益</t>
    <rPh sb="0" eb="2">
      <t>エイギョウ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</si>
  <si>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</si>
  <si>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</si>
  <si>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EPS</t>
    <phoneticPr fontId="3"/>
  </si>
  <si>
    <t>BPS</t>
    <phoneticPr fontId="3"/>
  </si>
  <si>
    <t>株価</t>
    <rPh sb="0" eb="2">
      <t>カブカ</t>
    </rPh>
    <phoneticPr fontId="3"/>
  </si>
  <si>
    <t>売り上げ</t>
    <rPh sb="0" eb="1">
      <t>ウ</t>
    </rPh>
    <rPh sb="2" eb="3">
      <t>ア</t>
    </rPh>
    <phoneticPr fontId="3"/>
  </si>
  <si>
    <t>利益</t>
    <rPh sb="0" eb="2">
      <t>リエキ</t>
    </rPh>
    <phoneticPr fontId="3"/>
  </si>
  <si>
    <t>PER</t>
    <phoneticPr fontId="3"/>
  </si>
  <si>
    <t>PBR</t>
    <phoneticPr fontId="3"/>
  </si>
  <si>
    <t>配当</t>
    <rPh sb="0" eb="2">
      <t>ハイトウ</t>
    </rPh>
    <phoneticPr fontId="3"/>
  </si>
  <si>
    <t>配当率</t>
    <rPh sb="0" eb="2">
      <t>ハイトウ</t>
    </rPh>
    <rPh sb="2" eb="3">
      <t>リツ</t>
    </rPh>
    <phoneticPr fontId="3"/>
  </si>
  <si>
    <t>平均値</t>
    <rPh sb="0" eb="3">
      <t>ヘイキンチ</t>
    </rPh>
    <phoneticPr fontId="3"/>
  </si>
  <si>
    <t>決算期</t>
    <rPh sb="0" eb="3">
      <t>ケッサンキ</t>
    </rPh>
    <phoneticPr fontId="3"/>
  </si>
  <si>
    <t>売上高</t>
    <rPh sb="0" eb="2">
      <t>ウリアゲ</t>
    </rPh>
    <rPh sb="2" eb="3">
      <t>ダカ</t>
    </rPh>
    <phoneticPr fontId="3"/>
  </si>
  <si>
    <t>前期比</t>
    <rPh sb="0" eb="3">
      <t>ゼンキヒ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</si>
  <si>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</si>
  <si>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</si>
  <si>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</si>
  <si>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EPS</t>
    <phoneticPr fontId="3"/>
  </si>
  <si>
    <t>BPS</t>
    <phoneticPr fontId="3"/>
  </si>
  <si>
    <t>配当</t>
    <rPh sb="0" eb="2">
      <t>ハイトウ</t>
    </rPh>
    <phoneticPr fontId="3"/>
  </si>
  <si>
    <t>売り上げ成長率</t>
    <rPh sb="0" eb="1">
      <t>ウ</t>
    </rPh>
    <rPh sb="2" eb="3">
      <t>ア</t>
    </rPh>
    <rPh sb="4" eb="7">
      <t>セイチョウリツ</t>
    </rPh>
    <phoneticPr fontId="3"/>
  </si>
  <si>
    <t>当期利益率</t>
    <rPh sb="0" eb="2">
      <t>トウキ</t>
    </rPh>
    <rPh sb="2" eb="4">
      <t>リエキ</t>
    </rPh>
    <rPh sb="4" eb="5">
      <t>リツ</t>
    </rPh>
    <phoneticPr fontId="3"/>
  </si>
  <si>
    <t>株数</t>
    <rPh sb="0" eb="2">
      <t>カブスウ</t>
    </rPh>
    <phoneticPr fontId="3"/>
  </si>
  <si>
    <t>売り上げ成長率</t>
    <phoneticPr fontId="3"/>
  </si>
  <si>
    <t>当期利益率</t>
    <phoneticPr fontId="3"/>
  </si>
  <si>
    <t>PER</t>
    <phoneticPr fontId="3"/>
  </si>
  <si>
    <t>5年後株価</t>
    <phoneticPr fontId="3"/>
  </si>
  <si>
    <t>5年後株価増加率</t>
    <phoneticPr fontId="3"/>
  </si>
  <si>
    <r>
      <t>－</t>
    </r>
    <r>
      <rPr>
        <sz val="8"/>
        <color rgb="FF666666"/>
        <rFont val="Inherit"/>
        <family val="2"/>
      </rPr>
      <t>円</t>
    </r>
  </si>
  <si>
    <t>6.00 円</t>
  </si>
  <si>
    <t>16.00 円</t>
  </si>
  <si>
    <t>8923 トーセイ</t>
    <phoneticPr fontId="3"/>
  </si>
  <si>
    <r>
      <t>2.3</t>
    </r>
    <r>
      <rPr>
        <sz val="8"/>
        <color rgb="FF666666"/>
        <rFont val="Inherit"/>
        <family val="2"/>
      </rPr>
      <t>円</t>
    </r>
  </si>
  <si>
    <t>2012/11 I</t>
  </si>
  <si>
    <t>2013/11 I</t>
  </si>
  <si>
    <t>2014/11 I</t>
  </si>
  <si>
    <t>2015/11 I</t>
  </si>
  <si>
    <t>2016/11 I</t>
  </si>
  <si>
    <t>2017/11 I</t>
  </si>
  <si>
    <t>2018/11 I</t>
  </si>
  <si>
    <t>2019/11 I</t>
  </si>
  <si>
    <t>8.00 円</t>
  </si>
  <si>
    <t>12.00 円</t>
  </si>
  <si>
    <t>22.00 円</t>
  </si>
  <si>
    <t>25.00 円</t>
  </si>
  <si>
    <t>30.00 円</t>
  </si>
  <si>
    <t>42.00 円</t>
  </si>
  <si>
    <t>2020/02 I</t>
  </si>
  <si>
    <t>1Q</t>
  </si>
  <si>
    <t>2020/05 I</t>
  </si>
  <si>
    <t>2Q</t>
  </si>
  <si>
    <t>総資産</t>
    <rPh sb="0" eb="3">
      <t>ソウシサン</t>
    </rPh>
    <phoneticPr fontId="3"/>
  </si>
  <si>
    <t>自己資本</t>
    <rPh sb="0" eb="4">
      <t>ジコシホン</t>
    </rPh>
    <phoneticPr fontId="3"/>
  </si>
  <si>
    <r>
      <t>75.6</t>
    </r>
    <r>
      <rPr>
        <sz val="8"/>
        <color rgb="FF666666"/>
        <rFont val="Inherit"/>
        <family val="2"/>
      </rPr>
      <t>円</t>
    </r>
  </si>
  <si>
    <t>2020/08 I</t>
  </si>
  <si>
    <t>3Q</t>
  </si>
  <si>
    <r>
      <t>27.9</t>
    </r>
    <r>
      <rPr>
        <sz val="8"/>
        <color rgb="FF666666"/>
        <rFont val="Inherit"/>
        <family val="2"/>
      </rPr>
      <t>円</t>
    </r>
  </si>
  <si>
    <t>2020/11 I</t>
  </si>
  <si>
    <t>本</t>
  </si>
  <si>
    <r>
      <t>23.9</t>
    </r>
    <r>
      <rPr>
        <sz val="8"/>
        <color rgb="FF666666"/>
        <rFont val="Inherit"/>
        <family val="2"/>
      </rPr>
      <t>円</t>
    </r>
  </si>
  <si>
    <t>19.00 円</t>
  </si>
  <si>
    <t>純有利子負債</t>
    <rPh sb="0" eb="1">
      <t>ジュン</t>
    </rPh>
    <rPh sb="1" eb="2">
      <t>ユウ</t>
    </rPh>
    <rPh sb="2" eb="4">
      <t>リシ</t>
    </rPh>
    <rPh sb="4" eb="6">
      <t>フサイ</t>
    </rPh>
    <phoneticPr fontId="3"/>
  </si>
  <si>
    <t>2021/02 I</t>
  </si>
  <si>
    <r>
      <t>65.3</t>
    </r>
    <r>
      <rPr>
        <sz val="8"/>
        <color rgb="FF666666"/>
        <rFont val="Inherit"/>
        <family val="2"/>
      </rPr>
      <t>円</t>
    </r>
  </si>
  <si>
    <t>2021/05 I</t>
  </si>
  <si>
    <r>
      <t>64.6</t>
    </r>
    <r>
      <rPr>
        <sz val="8"/>
        <color rgb="FF666666"/>
        <rFont val="Inherit"/>
        <family val="2"/>
      </rPr>
      <t>円</t>
    </r>
  </si>
  <si>
    <t>2021/08 I</t>
  </si>
  <si>
    <r>
      <t>20.4</t>
    </r>
    <r>
      <rPr>
        <sz val="8"/>
        <color rgb="FF666666"/>
        <rFont val="Inherit"/>
        <family val="2"/>
      </rPr>
      <t>円</t>
    </r>
  </si>
  <si>
    <t>ROE</t>
    <phoneticPr fontId="3"/>
  </si>
  <si>
    <r>
      <t>95.4</t>
    </r>
    <r>
      <rPr>
        <sz val="8"/>
        <color rgb="FF666666"/>
        <rFont val="Inherit"/>
        <family val="2"/>
      </rPr>
      <t>円</t>
    </r>
  </si>
  <si>
    <r>
      <t>402.0</t>
    </r>
    <r>
      <rPr>
        <sz val="8"/>
        <color rgb="FF666666"/>
        <rFont val="Inherit"/>
        <family val="2"/>
      </rPr>
      <t>円</t>
    </r>
  </si>
  <si>
    <r>
      <t>72.5</t>
    </r>
    <r>
      <rPr>
        <sz val="8"/>
        <color rgb="FF666666"/>
        <rFont val="Inherit"/>
        <family val="2"/>
      </rPr>
      <t>円</t>
    </r>
  </si>
  <si>
    <r>
      <t>457.2</t>
    </r>
    <r>
      <rPr>
        <sz val="8"/>
        <color rgb="FF666666"/>
        <rFont val="Inherit"/>
        <family val="2"/>
      </rPr>
      <t>円</t>
    </r>
  </si>
  <si>
    <r>
      <t>465.0</t>
    </r>
    <r>
      <rPr>
        <sz val="8"/>
        <color rgb="FF666666"/>
        <rFont val="Inherit"/>
        <family val="2"/>
      </rPr>
      <t>円</t>
    </r>
  </si>
  <si>
    <r>
      <t>8.8</t>
    </r>
    <r>
      <rPr>
        <sz val="8"/>
        <color rgb="FF666666"/>
        <rFont val="Inherit"/>
        <family val="2"/>
      </rPr>
      <t>円</t>
    </r>
  </si>
  <si>
    <r>
      <t>511.6</t>
    </r>
    <r>
      <rPr>
        <sz val="8"/>
        <color rgb="FF666666"/>
        <rFont val="Inherit"/>
        <family val="2"/>
      </rPr>
      <t>円</t>
    </r>
  </si>
  <si>
    <r>
      <t>15.7</t>
    </r>
    <r>
      <rPr>
        <sz val="8"/>
        <color rgb="FF666666"/>
        <rFont val="Inherit"/>
        <family val="2"/>
      </rPr>
      <t>円</t>
    </r>
  </si>
  <si>
    <r>
      <t>522.1</t>
    </r>
    <r>
      <rPr>
        <sz val="8"/>
        <color rgb="FF666666"/>
        <rFont val="Inherit"/>
        <family val="2"/>
      </rPr>
      <t>円</t>
    </r>
  </si>
  <si>
    <r>
      <t>30.7</t>
    </r>
    <r>
      <rPr>
        <sz val="8"/>
        <color rgb="FF666666"/>
        <rFont val="Inherit"/>
        <family val="2"/>
      </rPr>
      <t>円</t>
    </r>
  </si>
  <si>
    <r>
      <t>555.5</t>
    </r>
    <r>
      <rPr>
        <sz val="8"/>
        <color rgb="FF666666"/>
        <rFont val="Inherit"/>
        <family val="2"/>
      </rPr>
      <t>円</t>
    </r>
  </si>
  <si>
    <r>
      <t>41.9</t>
    </r>
    <r>
      <rPr>
        <sz val="8"/>
        <color rgb="FF666666"/>
        <rFont val="Inherit"/>
        <family val="2"/>
      </rPr>
      <t>円</t>
    </r>
  </si>
  <si>
    <r>
      <t>630.0</t>
    </r>
    <r>
      <rPr>
        <sz val="8"/>
        <color rgb="FF666666"/>
        <rFont val="Inherit"/>
        <family val="2"/>
      </rPr>
      <t>円</t>
    </r>
  </si>
  <si>
    <r>
      <t>60.2</t>
    </r>
    <r>
      <rPr>
        <sz val="8"/>
        <color rgb="FF666666"/>
        <rFont val="Inherit"/>
        <family val="2"/>
      </rPr>
      <t>円</t>
    </r>
  </si>
  <si>
    <r>
      <t>684.9</t>
    </r>
    <r>
      <rPr>
        <sz val="8"/>
        <color rgb="FF666666"/>
        <rFont val="Inherit"/>
        <family val="2"/>
      </rPr>
      <t>円</t>
    </r>
  </si>
  <si>
    <r>
      <t>86.5</t>
    </r>
    <r>
      <rPr>
        <sz val="8"/>
        <color rgb="FF666666"/>
        <rFont val="Inherit"/>
        <family val="2"/>
      </rPr>
      <t>円</t>
    </r>
  </si>
  <si>
    <r>
      <t>758.2</t>
    </r>
    <r>
      <rPr>
        <sz val="8"/>
        <color rgb="FF666666"/>
        <rFont val="Inherit"/>
        <family val="2"/>
      </rPr>
      <t>円</t>
    </r>
  </si>
  <si>
    <r>
      <t>116.1</t>
    </r>
    <r>
      <rPr>
        <sz val="8"/>
        <color rgb="FF666666"/>
        <rFont val="Inherit"/>
        <family val="2"/>
      </rPr>
      <t>円</t>
    </r>
  </si>
  <si>
    <r>
      <t>858.2</t>
    </r>
    <r>
      <rPr>
        <sz val="8"/>
        <color rgb="FF666666"/>
        <rFont val="Inherit"/>
        <family val="2"/>
      </rPr>
      <t>円</t>
    </r>
  </si>
  <si>
    <r>
      <t>128.8</t>
    </r>
    <r>
      <rPr>
        <sz val="8"/>
        <color rgb="FF666666"/>
        <rFont val="Inherit"/>
        <family val="2"/>
      </rPr>
      <t>円</t>
    </r>
  </si>
  <si>
    <r>
      <t>966.0</t>
    </r>
    <r>
      <rPr>
        <sz val="8"/>
        <color rgb="FF666666"/>
        <rFont val="Inherit"/>
        <family val="2"/>
      </rPr>
      <t>円</t>
    </r>
  </si>
  <si>
    <r>
      <t>143.4</t>
    </r>
    <r>
      <rPr>
        <sz val="8"/>
        <color rgb="FF666666"/>
        <rFont val="Inherit"/>
        <family val="2"/>
      </rPr>
      <t>円</t>
    </r>
  </si>
  <si>
    <r>
      <t>1,088.7</t>
    </r>
    <r>
      <rPr>
        <sz val="8"/>
        <color rgb="FF666666"/>
        <rFont val="Inherit"/>
        <family val="2"/>
      </rPr>
      <t>円</t>
    </r>
  </si>
  <si>
    <r>
      <t>176.8</t>
    </r>
    <r>
      <rPr>
        <sz val="8"/>
        <color rgb="FF666666"/>
        <rFont val="Inherit"/>
        <family val="2"/>
      </rPr>
      <t>円</t>
    </r>
  </si>
  <si>
    <r>
      <t>1,220.2</t>
    </r>
    <r>
      <rPr>
        <sz val="8"/>
        <color rgb="FF666666"/>
        <rFont val="Inherit"/>
        <family val="2"/>
      </rPr>
      <t>円</t>
    </r>
  </si>
  <si>
    <r>
      <t>75.4</t>
    </r>
    <r>
      <rPr>
        <sz val="8"/>
        <color rgb="FF666666"/>
        <rFont val="Inherit"/>
        <family val="2"/>
      </rPr>
      <t>円</t>
    </r>
  </si>
  <si>
    <r>
      <t>1,234.1</t>
    </r>
    <r>
      <rPr>
        <sz val="8"/>
        <color rgb="FF666666"/>
        <rFont val="Inherit"/>
        <family val="2"/>
      </rPr>
      <t>円</t>
    </r>
  </si>
  <si>
    <t>2021/11 I</t>
  </si>
  <si>
    <r>
      <t>140.7</t>
    </r>
    <r>
      <rPr>
        <sz val="8"/>
        <color rgb="FF666666"/>
        <rFont val="Inherit"/>
        <family val="2"/>
      </rPr>
      <t>円</t>
    </r>
  </si>
  <si>
    <r>
      <t>1,380.3</t>
    </r>
    <r>
      <rPr>
        <sz val="8"/>
        <color rgb="FF666666"/>
        <rFont val="Inherit"/>
        <family val="2"/>
      </rPr>
      <t>円</t>
    </r>
  </si>
  <si>
    <t>2022/11予 I</t>
  </si>
  <si>
    <r>
      <t>166.5</t>
    </r>
    <r>
      <rPr>
        <sz val="8"/>
        <color rgb="FF666666"/>
        <rFont val="Inherit"/>
        <family val="2"/>
      </rPr>
      <t>円</t>
    </r>
  </si>
  <si>
    <t>38.00 円</t>
  </si>
  <si>
    <t>2022/11(予)</t>
  </si>
  <si>
    <t>47.00 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</si>
</sst>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%"/>
    <numFmt numFmtId="178" formatCode="0.0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rgb="FF666666"/>
      <name val="Inherit"/>
      <family val="2"/>
    </font>
    <font>
      <sz val="9"/>
      <color rgb="FFFF0000"/>
      <name val="Inherit"/>
      <family val="2"/>
    </font>
    <font>
      <sz val="9"/>
      <color rgb="FF333333"/>
      <name val="Inherit"/>
      <family val="2"/>
    </font>
    <font>
      <b/>
      <sz val="9"/>
      <color rgb="FF333333"/>
      <name val="Inherit"/>
      <family val="2"/>
    </font>
    <font>
      <sz val="8"/>
      <color theme="1"/>
      <name val="Yu Gothic"/>
      <family val="2"/>
      <scheme val="minor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rgb="FFFF0000"/>
      <name val="Inherit"/>
      <family val="2"/>
    </font>
    <font>
      <sz val="12"/>
      <color theme="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DE9D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FFCC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degree="180">
        <stop position="0">
          <color rgb="FFFFC000"/>
        </stop>
        <stop position="1">
          <color theme="0"/>
        </stop>
      </gradientFill>
    </fill>
    <fill>
      <patternFill patternType="solid">
        <fgColor rgb="FF00FFCC"/>
        <bgColor auto="1"/>
      </patternFill>
    </fill>
    <fill>
      <gradientFill type="path" left="0.5" right="0.5" top="0.5" bottom="0.5">
        <stop position="0">
          <color theme="0"/>
        </stop>
        <stop position="1">
          <color rgb="FF00B050"/>
        </stop>
      </gradient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/>
      <top style="medium">
        <color rgb="FFC3C3C3"/>
      </top>
      <bottom style="medium">
        <color rgb="FFC3C3C3"/>
      </bottom>
      <diagonal/>
    </border>
    <border>
      <left style="mediumDashed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/>
      <top style="medium">
        <color rgb="FFC3C3C3"/>
      </top>
      <bottom style="medium">
        <color rgb="FFC3C3C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2" fillId="0" borderId="0" xfId="2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8" fontId="2" fillId="4" borderId="0" xfId="0" applyNumberFormat="1" applyFont="1" applyFill="1" applyAlignment="1">
      <alignment vertical="center"/>
    </xf>
    <xf numFmtId="177" fontId="2" fillId="4" borderId="0" xfId="2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" fontId="10" fillId="6" borderId="2" xfId="0" applyNumberFormat="1" applyFont="1" applyFill="1" applyBorder="1" applyAlignment="1">
      <alignment horizontal="left" vertical="center"/>
    </xf>
    <xf numFmtId="3" fontId="11" fillId="6" borderId="3" xfId="0" applyNumberFormat="1" applyFont="1" applyFill="1" applyBorder="1" applyAlignment="1">
      <alignment horizontal="right" vertical="center"/>
    </xf>
    <xf numFmtId="10" fontId="10" fillId="6" borderId="4" xfId="0" applyNumberFormat="1" applyFont="1" applyFill="1" applyBorder="1" applyAlignment="1">
      <alignment horizontal="right" vertical="center"/>
    </xf>
    <xf numFmtId="10" fontId="9" fillId="6" borderId="4" xfId="0" applyNumberFormat="1" applyFont="1" applyFill="1" applyBorder="1" applyAlignment="1">
      <alignment horizontal="right" vertical="center"/>
    </xf>
    <xf numFmtId="0" fontId="10" fillId="6" borderId="3" xfId="0" applyFont="1" applyFill="1" applyBorder="1" applyAlignment="1">
      <alignment horizontal="right" vertical="center"/>
    </xf>
    <xf numFmtId="17" fontId="10" fillId="7" borderId="2" xfId="0" applyNumberFormat="1" applyFont="1" applyFill="1" applyBorder="1" applyAlignment="1">
      <alignment horizontal="left" vertical="center"/>
    </xf>
    <xf numFmtId="3" fontId="11" fillId="7" borderId="3" xfId="0" applyNumberFormat="1" applyFont="1" applyFill="1" applyBorder="1" applyAlignment="1">
      <alignment horizontal="right" vertical="center"/>
    </xf>
    <xf numFmtId="10" fontId="9" fillId="7" borderId="4" xfId="0" applyNumberFormat="1" applyFont="1" applyFill="1" applyBorder="1" applyAlignment="1">
      <alignment horizontal="right" vertical="center"/>
    </xf>
    <xf numFmtId="10" fontId="10" fillId="7" borderId="4" xfId="0" applyNumberFormat="1" applyFont="1" applyFill="1" applyBorder="1" applyAlignment="1">
      <alignment horizontal="right" vertical="center"/>
    </xf>
    <xf numFmtId="0" fontId="10" fillId="7" borderId="3" xfId="0" applyFont="1" applyFill="1" applyBorder="1" applyAlignment="1">
      <alignment horizontal="right" vertical="center"/>
    </xf>
    <xf numFmtId="0" fontId="10" fillId="6" borderId="2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8" fontId="2" fillId="8" borderId="0" xfId="1" applyFont="1" applyFill="1" applyAlignment="1">
      <alignment vertical="center"/>
    </xf>
    <xf numFmtId="178" fontId="2" fillId="8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17" fontId="10" fillId="9" borderId="5" xfId="0" applyNumberFormat="1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right" vertical="center" wrapText="1"/>
    </xf>
    <xf numFmtId="0" fontId="10" fillId="10" borderId="5" xfId="0" applyFont="1" applyFill="1" applyBorder="1" applyAlignment="1">
      <alignment horizontal="left" vertical="center" wrapText="1"/>
    </xf>
    <xf numFmtId="38" fontId="2" fillId="11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8" fontId="2" fillId="2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38" fontId="2" fillId="4" borderId="0" xfId="1" applyFont="1" applyFill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177" fontId="2" fillId="3" borderId="0" xfId="2" applyNumberFormat="1" applyFont="1" applyFill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177" fontId="2" fillId="13" borderId="9" xfId="0" applyNumberFormat="1" applyFont="1" applyFill="1" applyBorder="1" applyAlignment="1">
      <alignment vertical="center"/>
    </xf>
    <xf numFmtId="177" fontId="2" fillId="13" borderId="11" xfId="0" applyNumberFormat="1" applyFont="1" applyFill="1" applyBorder="1" applyAlignment="1">
      <alignment vertical="center"/>
    </xf>
    <xf numFmtId="38" fontId="2" fillId="13" borderId="11" xfId="0" applyNumberFormat="1" applyFont="1" applyFill="1" applyBorder="1" applyAlignment="1">
      <alignment vertical="center"/>
    </xf>
    <xf numFmtId="177" fontId="2" fillId="13" borderId="14" xfId="0" applyNumberFormat="1" applyFont="1" applyFill="1" applyBorder="1" applyAlignment="1">
      <alignment vertical="center"/>
    </xf>
    <xf numFmtId="9" fontId="2" fillId="0" borderId="0" xfId="2" applyFont="1" applyAlignment="1">
      <alignment vertical="center"/>
    </xf>
    <xf numFmtId="0" fontId="13" fillId="3" borderId="0" xfId="0" applyFont="1" applyFill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right" vertical="center"/>
    </xf>
    <xf numFmtId="177" fontId="14" fillId="12" borderId="0" xfId="2" applyNumberFormat="1" applyFont="1" applyFill="1" applyAlignment="1">
      <alignment horizontal="center" vertical="center"/>
    </xf>
    <xf numFmtId="0" fontId="11" fillId="7" borderId="3" xfId="0" applyFont="1" applyFill="1" applyBorder="1" applyAlignment="1">
      <alignment horizontal="right" vertical="center"/>
    </xf>
    <xf numFmtId="0" fontId="10" fillId="6" borderId="2" xfId="0" applyFont="1" applyFill="1" applyBorder="1" applyAlignment="1">
      <alignment horizontal="left" vertical="center"/>
    </xf>
    <xf numFmtId="56" fontId="2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4" fillId="2" borderId="0" xfId="0" applyFont="1" applyFill="1" applyBorder="1" applyAlignment="1">
      <alignment horizontal="center" vertical="center" wrapText="1"/>
    </xf>
    <xf numFmtId="38" fontId="5" fillId="14" borderId="0" xfId="1" applyFont="1" applyFill="1" applyAlignment="1">
      <alignment vertical="center"/>
    </xf>
    <xf numFmtId="177" fontId="2" fillId="11" borderId="0" xfId="2" applyNumberFormat="1" applyFont="1" applyFill="1" applyAlignment="1">
      <alignment vertical="center"/>
    </xf>
    <xf numFmtId="56" fontId="0" fillId="0" borderId="0" xfId="0" applyNumberFormat="1"/>
    <xf numFmtId="3" fontId="15" fillId="6" borderId="3" xfId="0" applyNumberFormat="1" applyFont="1" applyFill="1" applyBorder="1" applyAlignment="1">
      <alignment horizontal="right" vertical="center"/>
    </xf>
    <xf numFmtId="0" fontId="0" fillId="15" borderId="15" xfId="0" applyFill="1" applyBorder="1" applyAlignment="1">
      <alignment horizontal="center" vertical="center" wrapText="1"/>
    </xf>
    <xf numFmtId="56" fontId="5" fillId="0" borderId="0" xfId="0" applyNumberFormat="1" applyFont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77" fontId="2" fillId="16" borderId="0" xfId="0" applyNumberFormat="1" applyFont="1" applyFill="1" applyAlignment="1">
      <alignment horizontal="center" vertical="center"/>
    </xf>
    <xf numFmtId="177" fontId="2" fillId="16" borderId="0" xfId="2" applyNumberFormat="1" applyFont="1" applyFill="1" applyAlignment="1">
      <alignment horizontal="center" vertical="center"/>
    </xf>
    <xf numFmtId="0" fontId="15" fillId="7" borderId="3" xfId="0" applyFont="1" applyFill="1" applyBorder="1" applyAlignment="1">
      <alignment horizontal="right" vertical="center"/>
    </xf>
    <xf numFmtId="178" fontId="16" fillId="4" borderId="0" xfId="0" applyNumberFormat="1" applyFont="1" applyFill="1" applyAlignment="1">
      <alignment horizontal="center" vertical="center"/>
    </xf>
    <xf numFmtId="178" fontId="16" fillId="0" borderId="0" xfId="0" applyNumberFormat="1" applyFont="1" applyAlignment="1">
      <alignment horizontal="center" vertical="center"/>
    </xf>
    <xf numFmtId="9" fontId="16" fillId="0" borderId="0" xfId="2" applyFont="1" applyAlignment="1">
      <alignment horizontal="center" vertical="center"/>
    </xf>
    <xf numFmtId="0" fontId="2" fillId="13" borderId="7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13" borderId="10" xfId="0" applyFont="1" applyFill="1" applyBorder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 wrapText="1"/>
    </xf>
    <xf numFmtId="9" fontId="2" fillId="4" borderId="0" xfId="2" applyFont="1" applyFill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33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12466260866326E-2"/>
          <c:y val="4.9217002237136466E-2"/>
          <c:w val="0.82209620074086487"/>
          <c:h val="0.71555602529549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512-43D7-8D6C-CB9275B2028C}"/>
              </c:ext>
            </c:extLst>
          </c:dPt>
          <c:cat>
            <c:strRef>
              <c:f>テンプレート!$E$9:$E$29</c:f>
              <c:strCache>
                <c:ptCount val="21"/>
                <c:pt idx="0">
                  <c:v>2007年11月</c:v>
                </c:pt>
                <c:pt idx="1">
                  <c:v>2008年11月</c:v>
                </c:pt>
                <c:pt idx="2">
                  <c:v>2009年11月</c:v>
                </c:pt>
                <c:pt idx="3">
                  <c:v>2010年11月</c:v>
                </c:pt>
                <c:pt idx="4">
                  <c:v>2011年11月</c:v>
                </c:pt>
                <c:pt idx="5">
                  <c:v>2012/11 I</c:v>
                </c:pt>
                <c:pt idx="6">
                  <c:v>2013/11 I</c:v>
                </c:pt>
                <c:pt idx="7">
                  <c:v>2014/11 I</c:v>
                </c:pt>
                <c:pt idx="8">
                  <c:v>2015/11 I</c:v>
                </c:pt>
                <c:pt idx="9">
                  <c:v>2016/11 I</c:v>
                </c:pt>
                <c:pt idx="10">
                  <c:v>2017/11 I</c:v>
                </c:pt>
                <c:pt idx="11">
                  <c:v>2018/11 I</c:v>
                </c:pt>
                <c:pt idx="12">
                  <c:v>2019/11 I</c:v>
                </c:pt>
                <c:pt idx="13">
                  <c:v>2020/11 I</c:v>
                </c:pt>
                <c:pt idx="14">
                  <c:v>2021/11 I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</c:strCache>
            </c:strRef>
          </c:cat>
          <c:val>
            <c:numRef>
              <c:f>テンプレート!$J$9:$J$29</c:f>
              <c:numCache>
                <c:formatCode>#,##0_);[Red]\(#,##0\)</c:formatCode>
                <c:ptCount val="21"/>
                <c:pt idx="0">
                  <c:v>4557</c:v>
                </c:pt>
                <c:pt idx="1">
                  <c:v>3463</c:v>
                </c:pt>
                <c:pt idx="2">
                  <c:v>108</c:v>
                </c:pt>
                <c:pt idx="3">
                  <c:v>421</c:v>
                </c:pt>
                <c:pt idx="4">
                  <c:v>751</c:v>
                </c:pt>
                <c:pt idx="5">
                  <c:v>1465</c:v>
                </c:pt>
                <c:pt idx="6">
                  <c:v>2003</c:v>
                </c:pt>
                <c:pt idx="7">
                  <c:v>2874</c:v>
                </c:pt>
                <c:pt idx="8">
                  <c:v>4135</c:v>
                </c:pt>
                <c:pt idx="9">
                  <c:v>5547</c:v>
                </c:pt>
                <c:pt idx="10">
                  <c:v>6155</c:v>
                </c:pt>
                <c:pt idx="11">
                  <c:v>6852</c:v>
                </c:pt>
                <c:pt idx="12">
                  <c:v>8447</c:v>
                </c:pt>
                <c:pt idx="13">
                  <c:v>3602</c:v>
                </c:pt>
                <c:pt idx="14">
                  <c:v>6721</c:v>
                </c:pt>
                <c:pt idx="15">
                  <c:v>6452.5274099999997</c:v>
                </c:pt>
                <c:pt idx="16">
                  <c:v>6678.3658693500001</c:v>
                </c:pt>
                <c:pt idx="17">
                  <c:v>6912.1086747772497</c:v>
                </c:pt>
                <c:pt idx="18">
                  <c:v>7154.0324783944543</c:v>
                </c:pt>
                <c:pt idx="19">
                  <c:v>7404.4236151382584</c:v>
                </c:pt>
                <c:pt idx="20">
                  <c:v>7663.5784416680963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テンプレート!$L$1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テンプレート!$E$9:$E$29</c:f>
              <c:strCache>
                <c:ptCount val="21"/>
                <c:pt idx="0">
                  <c:v>2007年11月</c:v>
                </c:pt>
                <c:pt idx="1">
                  <c:v>2008年11月</c:v>
                </c:pt>
                <c:pt idx="2">
                  <c:v>2009年11月</c:v>
                </c:pt>
                <c:pt idx="3">
                  <c:v>2010年11月</c:v>
                </c:pt>
                <c:pt idx="4">
                  <c:v>2011年11月</c:v>
                </c:pt>
                <c:pt idx="5">
                  <c:v>2012/11 I</c:v>
                </c:pt>
                <c:pt idx="6">
                  <c:v>2013/11 I</c:v>
                </c:pt>
                <c:pt idx="7">
                  <c:v>2014/11 I</c:v>
                </c:pt>
                <c:pt idx="8">
                  <c:v>2015/11 I</c:v>
                </c:pt>
                <c:pt idx="9">
                  <c:v>2016/11 I</c:v>
                </c:pt>
                <c:pt idx="10">
                  <c:v>2017/11 I</c:v>
                </c:pt>
                <c:pt idx="11">
                  <c:v>2018/11 I</c:v>
                </c:pt>
                <c:pt idx="12">
                  <c:v>2019/11 I</c:v>
                </c:pt>
                <c:pt idx="13">
                  <c:v>2020/11 I</c:v>
                </c:pt>
                <c:pt idx="14">
                  <c:v>2021/11 I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</c:strCache>
            </c:strRef>
          </c:cat>
          <c:val>
            <c:numRef>
              <c:f>テンプレート!$L$9:$L$29</c:f>
              <c:numCache>
                <c:formatCode>0.0</c:formatCode>
                <c:ptCount val="21"/>
                <c:pt idx="0">
                  <c:v>95.4</c:v>
                </c:pt>
                <c:pt idx="1">
                  <c:v>72.5</c:v>
                </c:pt>
                <c:pt idx="2">
                  <c:v>2.2999999999999998</c:v>
                </c:pt>
                <c:pt idx="3">
                  <c:v>8.8000000000000007</c:v>
                </c:pt>
                <c:pt idx="4">
                  <c:v>15.7</c:v>
                </c:pt>
                <c:pt idx="5">
                  <c:v>30.7</c:v>
                </c:pt>
                <c:pt idx="6">
                  <c:v>41.9</c:v>
                </c:pt>
                <c:pt idx="7">
                  <c:v>60.2</c:v>
                </c:pt>
                <c:pt idx="8">
                  <c:v>86.5</c:v>
                </c:pt>
                <c:pt idx="9">
                  <c:v>116.1</c:v>
                </c:pt>
                <c:pt idx="10">
                  <c:v>128.80000000000001</c:v>
                </c:pt>
                <c:pt idx="11">
                  <c:v>143.4</c:v>
                </c:pt>
                <c:pt idx="12">
                  <c:v>176.8</c:v>
                </c:pt>
                <c:pt idx="13">
                  <c:v>75.400000000000006</c:v>
                </c:pt>
                <c:pt idx="14">
                  <c:v>140.69999999999999</c:v>
                </c:pt>
                <c:pt idx="15">
                  <c:v>135.06956321876734</c:v>
                </c:pt>
                <c:pt idx="16">
                  <c:v>139.80748070488693</c:v>
                </c:pt>
                <c:pt idx="17">
                  <c:v>144.68989285902407</c:v>
                </c:pt>
                <c:pt idx="18">
                  <c:v>149.76526851809251</c:v>
                </c:pt>
                <c:pt idx="19">
                  <c:v>154.995430477908</c:v>
                </c:pt>
                <c:pt idx="20">
                  <c:v>160.43229976829357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テンプレート!$Q$1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0033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33CC"/>
                </a:solidFill>
              </a:ln>
              <a:effectLst/>
            </c:spPr>
          </c:marker>
          <c:cat>
            <c:strRef>
              <c:f>テンプレート!$E$9:$E$29</c:f>
              <c:strCache>
                <c:ptCount val="21"/>
                <c:pt idx="0">
                  <c:v>2007年11月</c:v>
                </c:pt>
                <c:pt idx="1">
                  <c:v>2008年11月</c:v>
                </c:pt>
                <c:pt idx="2">
                  <c:v>2009年11月</c:v>
                </c:pt>
                <c:pt idx="3">
                  <c:v>2010年11月</c:v>
                </c:pt>
                <c:pt idx="4">
                  <c:v>2011年11月</c:v>
                </c:pt>
                <c:pt idx="5">
                  <c:v>2012/11 I</c:v>
                </c:pt>
                <c:pt idx="6">
                  <c:v>2013/11 I</c:v>
                </c:pt>
                <c:pt idx="7">
                  <c:v>2014/11 I</c:v>
                </c:pt>
                <c:pt idx="8">
                  <c:v>2015/11 I</c:v>
                </c:pt>
                <c:pt idx="9">
                  <c:v>2016/11 I</c:v>
                </c:pt>
                <c:pt idx="10">
                  <c:v>2017/11 I</c:v>
                </c:pt>
                <c:pt idx="11">
                  <c:v>2018/11 I</c:v>
                </c:pt>
                <c:pt idx="12">
                  <c:v>2019/11 I</c:v>
                </c:pt>
                <c:pt idx="13">
                  <c:v>2020/11 I</c:v>
                </c:pt>
                <c:pt idx="14">
                  <c:v>2021/11 I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</c:strCache>
            </c:strRef>
          </c:cat>
          <c:val>
            <c:numRef>
              <c:f>テンプレート!$Q$9:$Q$29</c:f>
              <c:numCache>
                <c:formatCode>General</c:formatCode>
                <c:ptCount val="21"/>
                <c:pt idx="5" formatCode="#,##0_);[Red]\(#,##0\)">
                  <c:v>6</c:v>
                </c:pt>
                <c:pt idx="6" formatCode="#,##0_);[Red]\(#,##0\)">
                  <c:v>8</c:v>
                </c:pt>
                <c:pt idx="7" formatCode="#,##0_);[Red]\(#,##0\)">
                  <c:v>12</c:v>
                </c:pt>
                <c:pt idx="8" formatCode="#,##0_);[Red]\(#,##0\)">
                  <c:v>16</c:v>
                </c:pt>
                <c:pt idx="9" formatCode="#,##0_);[Red]\(#,##0\)">
                  <c:v>22</c:v>
                </c:pt>
                <c:pt idx="10" formatCode="#,##0_);[Red]\(#,##0\)">
                  <c:v>25</c:v>
                </c:pt>
                <c:pt idx="11" formatCode="#,##0_);[Red]\(#,##0\)">
                  <c:v>30</c:v>
                </c:pt>
                <c:pt idx="12" formatCode="#,##0_);[Red]\(#,##0\)">
                  <c:v>42</c:v>
                </c:pt>
                <c:pt idx="13" formatCode="#,##0_);[Red]\(#,##0\)">
                  <c:v>19</c:v>
                </c:pt>
                <c:pt idx="14" formatCode="#,##0_);[Red]\(#,##0\)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57-4269-A170-ACCD62B4A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28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9483702835017964"/>
          <c:h val="7.5503884162130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5366537578048"/>
          <c:y val="2.1798365122615803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391-47B8-AFB8-1A849F3892A3}"/>
              </c:ext>
            </c:extLst>
          </c:dPt>
          <c:cat>
            <c:strRef>
              <c:f>テンプレート!$E$9:$E$29</c:f>
              <c:strCache>
                <c:ptCount val="21"/>
                <c:pt idx="0">
                  <c:v>2007年11月</c:v>
                </c:pt>
                <c:pt idx="1">
                  <c:v>2008年11月</c:v>
                </c:pt>
                <c:pt idx="2">
                  <c:v>2009年11月</c:v>
                </c:pt>
                <c:pt idx="3">
                  <c:v>2010年11月</c:v>
                </c:pt>
                <c:pt idx="4">
                  <c:v>2011年11月</c:v>
                </c:pt>
                <c:pt idx="5">
                  <c:v>2012/11 I</c:v>
                </c:pt>
                <c:pt idx="6">
                  <c:v>2013/11 I</c:v>
                </c:pt>
                <c:pt idx="7">
                  <c:v>2014/11 I</c:v>
                </c:pt>
                <c:pt idx="8">
                  <c:v>2015/11 I</c:v>
                </c:pt>
                <c:pt idx="9">
                  <c:v>2016/11 I</c:v>
                </c:pt>
                <c:pt idx="10">
                  <c:v>2017/11 I</c:v>
                </c:pt>
                <c:pt idx="11">
                  <c:v>2018/11 I</c:v>
                </c:pt>
                <c:pt idx="12">
                  <c:v>2019/11 I</c:v>
                </c:pt>
                <c:pt idx="13">
                  <c:v>2020/11 I</c:v>
                </c:pt>
                <c:pt idx="14">
                  <c:v>2021/11 I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</c:strCache>
            </c:strRef>
          </c:cat>
          <c:val>
            <c:numRef>
              <c:f>テンプレート!$F$9:$F$29</c:f>
              <c:numCache>
                <c:formatCode>#,##0_);[Red]\(#,##0\)</c:formatCode>
                <c:ptCount val="21"/>
                <c:pt idx="0">
                  <c:v>40085</c:v>
                </c:pt>
                <c:pt idx="1">
                  <c:v>51041</c:v>
                </c:pt>
                <c:pt idx="2">
                  <c:v>33629</c:v>
                </c:pt>
                <c:pt idx="3">
                  <c:v>26449</c:v>
                </c:pt>
                <c:pt idx="4">
                  <c:v>24759</c:v>
                </c:pt>
                <c:pt idx="5">
                  <c:v>24195</c:v>
                </c:pt>
                <c:pt idx="6">
                  <c:v>35070</c:v>
                </c:pt>
                <c:pt idx="7">
                  <c:v>49981</c:v>
                </c:pt>
                <c:pt idx="8">
                  <c:v>43006</c:v>
                </c:pt>
                <c:pt idx="9">
                  <c:v>49818</c:v>
                </c:pt>
                <c:pt idx="10">
                  <c:v>57754</c:v>
                </c:pt>
                <c:pt idx="11">
                  <c:v>61543</c:v>
                </c:pt>
                <c:pt idx="12">
                  <c:v>60727</c:v>
                </c:pt>
                <c:pt idx="13">
                  <c:v>63939</c:v>
                </c:pt>
                <c:pt idx="14">
                  <c:v>61726</c:v>
                </c:pt>
                <c:pt idx="15">
                  <c:v>63886.409999999996</c:v>
                </c:pt>
                <c:pt idx="16">
                  <c:v>66122.434349999996</c:v>
                </c:pt>
                <c:pt idx="17">
                  <c:v>68436.719552249997</c:v>
                </c:pt>
                <c:pt idx="18">
                  <c:v>70832.004736578747</c:v>
                </c:pt>
                <c:pt idx="19">
                  <c:v>73311.124902358992</c:v>
                </c:pt>
                <c:pt idx="20">
                  <c:v>75877.014273941546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テンプレート!$H$1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テンプレート!$E$9:$E$29</c:f>
              <c:strCache>
                <c:ptCount val="21"/>
                <c:pt idx="0">
                  <c:v>2007年11月</c:v>
                </c:pt>
                <c:pt idx="1">
                  <c:v>2008年11月</c:v>
                </c:pt>
                <c:pt idx="2">
                  <c:v>2009年11月</c:v>
                </c:pt>
                <c:pt idx="3">
                  <c:v>2010年11月</c:v>
                </c:pt>
                <c:pt idx="4">
                  <c:v>2011年11月</c:v>
                </c:pt>
                <c:pt idx="5">
                  <c:v>2012/11 I</c:v>
                </c:pt>
                <c:pt idx="6">
                  <c:v>2013/11 I</c:v>
                </c:pt>
                <c:pt idx="7">
                  <c:v>2014/11 I</c:v>
                </c:pt>
                <c:pt idx="8">
                  <c:v>2015/11 I</c:v>
                </c:pt>
                <c:pt idx="9">
                  <c:v>2016/11 I</c:v>
                </c:pt>
                <c:pt idx="10">
                  <c:v>2017/11 I</c:v>
                </c:pt>
                <c:pt idx="11">
                  <c:v>2018/11 I</c:v>
                </c:pt>
                <c:pt idx="12">
                  <c:v>2019/11 I</c:v>
                </c:pt>
                <c:pt idx="13">
                  <c:v>2020/11 I</c:v>
                </c:pt>
                <c:pt idx="14">
                  <c:v>2021/11 I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</c:strCache>
            </c:strRef>
          </c:cat>
          <c:val>
            <c:numRef>
              <c:f>テンプレート!$H$9:$H$29</c:f>
              <c:numCache>
                <c:formatCode>#,##0_);[Red]\(#,##0\)</c:formatCode>
                <c:ptCount val="21"/>
                <c:pt idx="0">
                  <c:v>9006</c:v>
                </c:pt>
                <c:pt idx="1">
                  <c:v>7562</c:v>
                </c:pt>
                <c:pt idx="2">
                  <c:v>1606</c:v>
                </c:pt>
                <c:pt idx="3">
                  <c:v>1726</c:v>
                </c:pt>
                <c:pt idx="4">
                  <c:v>2389</c:v>
                </c:pt>
                <c:pt idx="5">
                  <c:v>2856</c:v>
                </c:pt>
                <c:pt idx="6">
                  <c:v>3909</c:v>
                </c:pt>
                <c:pt idx="7">
                  <c:v>5560</c:v>
                </c:pt>
                <c:pt idx="8">
                  <c:v>6891</c:v>
                </c:pt>
                <c:pt idx="9">
                  <c:v>9279</c:v>
                </c:pt>
                <c:pt idx="10">
                  <c:v>9833</c:v>
                </c:pt>
                <c:pt idx="11">
                  <c:v>10875</c:v>
                </c:pt>
                <c:pt idx="12">
                  <c:v>12690</c:v>
                </c:pt>
                <c:pt idx="13">
                  <c:v>6427</c:v>
                </c:pt>
                <c:pt idx="14">
                  <c:v>10965</c:v>
                </c:pt>
                <c:pt idx="15">
                  <c:v>10349.59842</c:v>
                </c:pt>
                <c:pt idx="16">
                  <c:v>10711.8343647</c:v>
                </c:pt>
                <c:pt idx="17">
                  <c:v>11086.7485674645</c:v>
                </c:pt>
                <c:pt idx="18">
                  <c:v>11474.784767325757</c:v>
                </c:pt>
                <c:pt idx="19">
                  <c:v>11876.402234182156</c:v>
                </c:pt>
                <c:pt idx="20">
                  <c:v>12292.076312378531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テンプレート!$E$9:$E$29</c:f>
              <c:strCache>
                <c:ptCount val="21"/>
                <c:pt idx="0">
                  <c:v>2007年11月</c:v>
                </c:pt>
                <c:pt idx="1">
                  <c:v>2008年11月</c:v>
                </c:pt>
                <c:pt idx="2">
                  <c:v>2009年11月</c:v>
                </c:pt>
                <c:pt idx="3">
                  <c:v>2010年11月</c:v>
                </c:pt>
                <c:pt idx="4">
                  <c:v>2011年11月</c:v>
                </c:pt>
                <c:pt idx="5">
                  <c:v>2012/11 I</c:v>
                </c:pt>
                <c:pt idx="6">
                  <c:v>2013/11 I</c:v>
                </c:pt>
                <c:pt idx="7">
                  <c:v>2014/11 I</c:v>
                </c:pt>
                <c:pt idx="8">
                  <c:v>2015/11 I</c:v>
                </c:pt>
                <c:pt idx="9">
                  <c:v>2016/11 I</c:v>
                </c:pt>
                <c:pt idx="10">
                  <c:v>2017/11 I</c:v>
                </c:pt>
                <c:pt idx="11">
                  <c:v>2018/11 I</c:v>
                </c:pt>
                <c:pt idx="12">
                  <c:v>2019/11 I</c:v>
                </c:pt>
                <c:pt idx="13">
                  <c:v>2020/11 I</c:v>
                </c:pt>
                <c:pt idx="14">
                  <c:v>2021/11 I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</c:strCache>
            </c:strRef>
          </c:cat>
          <c:val>
            <c:numRef>
              <c:f>テンプレート!$J$9:$J$29</c:f>
              <c:numCache>
                <c:formatCode>#,##0_);[Red]\(#,##0\)</c:formatCode>
                <c:ptCount val="21"/>
                <c:pt idx="0">
                  <c:v>4557</c:v>
                </c:pt>
                <c:pt idx="1">
                  <c:v>3463</c:v>
                </c:pt>
                <c:pt idx="2">
                  <c:v>108</c:v>
                </c:pt>
                <c:pt idx="3">
                  <c:v>421</c:v>
                </c:pt>
                <c:pt idx="4">
                  <c:v>751</c:v>
                </c:pt>
                <c:pt idx="5">
                  <c:v>1465</c:v>
                </c:pt>
                <c:pt idx="6">
                  <c:v>2003</c:v>
                </c:pt>
                <c:pt idx="7">
                  <c:v>2874</c:v>
                </c:pt>
                <c:pt idx="8">
                  <c:v>4135</c:v>
                </c:pt>
                <c:pt idx="9">
                  <c:v>5547</c:v>
                </c:pt>
                <c:pt idx="10">
                  <c:v>6155</c:v>
                </c:pt>
                <c:pt idx="11">
                  <c:v>6852</c:v>
                </c:pt>
                <c:pt idx="12">
                  <c:v>8447</c:v>
                </c:pt>
                <c:pt idx="13">
                  <c:v>3602</c:v>
                </c:pt>
                <c:pt idx="14">
                  <c:v>6721</c:v>
                </c:pt>
                <c:pt idx="15">
                  <c:v>6452.5274099999997</c:v>
                </c:pt>
                <c:pt idx="16">
                  <c:v>6678.3658693500001</c:v>
                </c:pt>
                <c:pt idx="17">
                  <c:v>6912.1086747772497</c:v>
                </c:pt>
                <c:pt idx="18">
                  <c:v>7154.0324783944543</c:v>
                </c:pt>
                <c:pt idx="19">
                  <c:v>7404.4236151382584</c:v>
                </c:pt>
                <c:pt idx="20">
                  <c:v>7663.5784416680963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7D2-9CA5-229956E4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3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3266644047"/>
          <c:y val="0.17211582884564494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66676</xdr:colOff>
      <xdr:row>15</xdr:row>
      <xdr:rowOff>123824</xdr:rowOff>
    </xdr:from>
    <xdr:to>
      <xdr:col>29</xdr:col>
      <xdr:colOff>638176</xdr:colOff>
      <xdr:row>35</xdr:row>
      <xdr:rowOff>76199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8EBF64-CBC3-4093-A874-4519A39ED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57150</xdr:colOff>
      <xdr:row>1</xdr:row>
      <xdr:rowOff>57150</xdr:rowOff>
    </xdr:from>
    <xdr:to>
      <xdr:col>29</xdr:col>
      <xdr:colOff>600075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8B5981-8E1B-477E-8346-2831193FA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0.3672</cdr:x>
      <cdr:y>0.37793</cdr:y>
    </cdr:from>
    <cdr:to>
      <cdr:x>0.89305</cdr:x>
      <cdr:y>0.52843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1962155" y="1076323"/>
          <a:ext cx="2809893" cy="4286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EDC9-5FBC-4180-80CC-489877B79D17}">
  <dimension ref="A1:X48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P30" sqref="P30"/>
    </sheetView>
  </sheetViews>
  <sheetFormatPr defaultRowHeight="12"/>
  <cols>
    <col min="1" max="1" width="9.375" style="1" customWidth="1"/>
    <col min="2" max="2" width="5.375" style="16" customWidth="1"/>
    <col min="3" max="3" width="7.375" style="16" customWidth="1"/>
    <col min="4" max="4" width="6.375" style="16" customWidth="1"/>
    <col min="5" max="5" width="8.75" style="16" customWidth="1"/>
    <col min="6" max="6" width="7.125" style="16" customWidth="1"/>
    <col min="7" max="7" width="6.875" style="33" customWidth="1"/>
    <col min="8" max="8" width="5.875" style="16" customWidth="1"/>
    <col min="9" max="9" width="6.625" style="41" customWidth="1"/>
    <col min="10" max="10" width="5.875" style="16" customWidth="1"/>
    <col min="11" max="11" width="6.5" style="16" customWidth="1"/>
    <col min="12" max="12" width="5.75" style="16" customWidth="1"/>
    <col min="13" max="13" width="6.125" style="16" customWidth="1"/>
    <col min="14" max="14" width="4.625" style="16" customWidth="1"/>
    <col min="15" max="15" width="3.625" style="16" customWidth="1"/>
    <col min="16" max="16" width="4.125" style="43" customWidth="1"/>
    <col min="17" max="17" width="4" style="16" customWidth="1"/>
    <col min="18" max="18" width="4.875" style="16" customWidth="1"/>
    <col min="19" max="19" width="6.625" style="43" customWidth="1"/>
    <col min="20" max="20" width="5.625" style="43" customWidth="1"/>
    <col min="21" max="21" width="4.125" style="16" customWidth="1"/>
    <col min="22" max="22" width="5.875" style="43" customWidth="1"/>
    <col min="23" max="30" width="9" style="16"/>
    <col min="31" max="31" width="5.125" style="16" customWidth="1"/>
    <col min="32" max="16384" width="9" style="16"/>
  </cols>
  <sheetData>
    <row r="1" spans="1:22" s="2" customFormat="1" ht="29.25" customHeight="1" thickBo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2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11" t="s">
        <v>73</v>
      </c>
      <c r="Q1" s="3" t="s">
        <v>13</v>
      </c>
      <c r="R1" s="3" t="s">
        <v>14</v>
      </c>
      <c r="S1" s="66" t="s">
        <v>56</v>
      </c>
      <c r="T1" s="66" t="s">
        <v>57</v>
      </c>
      <c r="V1" s="73" t="s">
        <v>66</v>
      </c>
    </row>
    <row r="2" spans="1:22" ht="41.25" customHeight="1" thickBot="1">
      <c r="A2" s="56" t="s">
        <v>36</v>
      </c>
      <c r="B2" s="71">
        <v>1054</v>
      </c>
      <c r="C2" s="9"/>
      <c r="D2" s="9"/>
      <c r="E2" s="1" t="str">
        <f>+E23</f>
        <v>2021/11 I</v>
      </c>
      <c r="F2" s="46">
        <f t="shared" ref="F2:M2" si="0">+F23</f>
        <v>61726</v>
      </c>
      <c r="G2" s="47">
        <f t="shared" si="0"/>
        <v>-3.4611113717762244E-2</v>
      </c>
      <c r="H2" s="9">
        <f t="shared" si="0"/>
        <v>10965</v>
      </c>
      <c r="I2" s="48">
        <f t="shared" si="0"/>
        <v>0.17763989242782621</v>
      </c>
      <c r="J2" s="46">
        <f t="shared" si="0"/>
        <v>6721</v>
      </c>
      <c r="K2" s="48">
        <f t="shared" si="0"/>
        <v>0.10888442471567897</v>
      </c>
      <c r="L2" s="9">
        <f t="shared" si="0"/>
        <v>140.69999999999999</v>
      </c>
      <c r="M2" s="9">
        <f t="shared" si="0"/>
        <v>1380.3</v>
      </c>
      <c r="N2" s="78">
        <f t="shared" ref="N2" si="1">+B2/L2</f>
        <v>7.4911158493248049</v>
      </c>
      <c r="O2" s="79">
        <f>+B2/M2</f>
        <v>0.76360211548214163</v>
      </c>
      <c r="P2" s="80">
        <f>+O2/N2</f>
        <v>0.1019343620951967</v>
      </c>
      <c r="Q2" s="49">
        <f>+Q23</f>
        <v>38</v>
      </c>
      <c r="R2" s="50">
        <f t="shared" ref="R2" si="2">+Q2/B2</f>
        <v>3.6053130929791274E-2</v>
      </c>
      <c r="S2" s="9">
        <f t="shared" ref="S2:V2" si="3">+S22</f>
        <v>161685</v>
      </c>
      <c r="T2" s="9">
        <f t="shared" si="3"/>
        <v>58970</v>
      </c>
      <c r="V2" s="9">
        <f t="shared" si="3"/>
        <v>53948</v>
      </c>
    </row>
    <row r="3" spans="1:22" ht="15.75" customHeight="1">
      <c r="A3" s="62">
        <v>44656</v>
      </c>
      <c r="B3" s="81" t="s">
        <v>28</v>
      </c>
      <c r="C3" s="82"/>
      <c r="D3" s="82"/>
      <c r="E3" s="51">
        <f>+G22</f>
        <v>5.2892453109819354E-2</v>
      </c>
      <c r="F3" s="43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4"/>
      <c r="T3" s="74"/>
      <c r="U3" s="43"/>
    </row>
    <row r="4" spans="1:22" s="43" customFormat="1" ht="15.75" customHeight="1">
      <c r="A4" s="1"/>
      <c r="B4" s="85" t="s">
        <v>29</v>
      </c>
      <c r="C4" s="86"/>
      <c r="D4" s="86"/>
      <c r="E4" s="52">
        <f>+K22</f>
        <v>5.633494424373231E-2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65"/>
      <c r="T4" s="65"/>
    </row>
    <row r="5" spans="1:22" s="43" customFormat="1" ht="15.75" customHeight="1">
      <c r="A5" s="1"/>
      <c r="B5" s="85" t="s">
        <v>30</v>
      </c>
      <c r="C5" s="86"/>
      <c r="D5" s="86"/>
      <c r="E5" s="53">
        <f>+N22</f>
        <v>14.522546419098141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65"/>
      <c r="T5" s="65"/>
    </row>
    <row r="6" spans="1:22" s="43" customFormat="1" ht="15.75" customHeight="1">
      <c r="A6" s="63"/>
      <c r="B6" s="85" t="s">
        <v>31</v>
      </c>
      <c r="C6" s="86"/>
      <c r="D6" s="86"/>
      <c r="E6" s="53">
        <f>+B29</f>
        <v>1123.0260983780549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65"/>
      <c r="T6" s="65"/>
    </row>
    <row r="7" spans="1:22" s="43" customFormat="1" ht="15.75" customHeight="1" thickBot="1">
      <c r="A7" s="1"/>
      <c r="B7" s="87" t="s">
        <v>32</v>
      </c>
      <c r="C7" s="88"/>
      <c r="D7" s="88"/>
      <c r="E7" s="54">
        <f>+D29</f>
        <v>6.548965690517547E-2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65"/>
      <c r="T7" s="65"/>
    </row>
    <row r="8" spans="1:22">
      <c r="A8" s="32" t="s">
        <v>15</v>
      </c>
      <c r="C8" s="1" t="s">
        <v>27</v>
      </c>
      <c r="G8" s="14">
        <f>AVERAGE(G9:G21)</f>
        <v>6.1428393578529771E-2</v>
      </c>
      <c r="I8" s="14">
        <f>AVERAGE(I9:I21)</f>
        <v>0.1404230729185392</v>
      </c>
      <c r="K8" s="14">
        <f>AVERAGE(K9:K21)</f>
        <v>7.4666167142038525E-2</v>
      </c>
      <c r="N8" s="13">
        <f>AVERAGE(N9:N21)</f>
        <v>19.816067572695605</v>
      </c>
      <c r="O8" s="13">
        <f>AVERAGE(O9:O21)</f>
        <v>0.9448119197841075</v>
      </c>
      <c r="P8" s="89">
        <f>AVERAGE(P9:P21)</f>
        <v>0.10131449177448142</v>
      </c>
    </row>
    <row r="9" spans="1:22">
      <c r="A9" s="1">
        <v>8923</v>
      </c>
      <c r="B9" s="40">
        <v>700</v>
      </c>
      <c r="E9" s="34">
        <f>+コピー!B2</f>
        <v>39387</v>
      </c>
      <c r="F9" s="30">
        <f>+コピー!C2</f>
        <v>40085</v>
      </c>
      <c r="H9" s="30">
        <f>+コピー!E2</f>
        <v>9006</v>
      </c>
      <c r="I9" s="7">
        <f>+H9/F9</f>
        <v>0.22467257078707745</v>
      </c>
      <c r="J9" s="30">
        <f>+コピー!I2</f>
        <v>4557</v>
      </c>
      <c r="K9" s="7">
        <f>+J9/F9</f>
        <v>0.11368342272670574</v>
      </c>
      <c r="L9" s="31">
        <f>VALUE(SUBSTITUTE(コピー!K2,"円","　"))</f>
        <v>95.4</v>
      </c>
      <c r="M9" s="31">
        <f>VALUE(SUBSTITUTE(コピー!L2,"円","　"))</f>
        <v>402</v>
      </c>
      <c r="N9" s="10">
        <f t="shared" ref="N9:N21" si="4">+B9/L9</f>
        <v>7.3375262054507333</v>
      </c>
      <c r="O9" s="10">
        <f>+B9/M9</f>
        <v>1.7412935323383085</v>
      </c>
      <c r="P9" s="55">
        <f>+O9/N9</f>
        <v>0.23731343283582093</v>
      </c>
    </row>
    <row r="10" spans="1:22">
      <c r="B10" s="40">
        <v>140</v>
      </c>
      <c r="E10" s="34">
        <f>+コピー!B3</f>
        <v>39753</v>
      </c>
      <c r="F10" s="30">
        <f>+コピー!C3</f>
        <v>51041</v>
      </c>
      <c r="G10" s="7">
        <f>+(F10-F9)/F9</f>
        <v>0.27331919670699761</v>
      </c>
      <c r="H10" s="30">
        <f>+コピー!E3</f>
        <v>7562</v>
      </c>
      <c r="I10" s="7">
        <f t="shared" ref="I10:I21" si="5">+H10/F10</f>
        <v>0.14815540447875239</v>
      </c>
      <c r="J10" s="30">
        <f>+コピー!I3</f>
        <v>3463</v>
      </c>
      <c r="K10" s="7">
        <f t="shared" ref="K10:K21" si="6">+J10/F10</f>
        <v>6.7847416782586545E-2</v>
      </c>
      <c r="L10" s="31">
        <f>VALUE(SUBSTITUTE(コピー!K3,"円","　"))</f>
        <v>72.5</v>
      </c>
      <c r="M10" s="31">
        <f>VALUE(SUBSTITUTE(コピー!L3,"円","　"))</f>
        <v>457.2</v>
      </c>
      <c r="N10" s="10">
        <f t="shared" si="4"/>
        <v>1.9310344827586208</v>
      </c>
      <c r="O10" s="10">
        <f t="shared" ref="O10:O21" si="7">+B10/M10</f>
        <v>0.30621172353455817</v>
      </c>
      <c r="P10" s="55">
        <f t="shared" ref="P10:P22" si="8">+O10/N10</f>
        <v>0.15857392825896763</v>
      </c>
    </row>
    <row r="11" spans="1:22">
      <c r="B11" s="40">
        <v>230</v>
      </c>
      <c r="E11" s="34">
        <f>+コピー!B4</f>
        <v>40118</v>
      </c>
      <c r="F11" s="30">
        <f>+コピー!C4</f>
        <v>33629</v>
      </c>
      <c r="G11" s="7">
        <f t="shared" ref="G11:G21" si="9">+(F11-F10)/F10</f>
        <v>-0.34113751689817989</v>
      </c>
      <c r="H11" s="30">
        <f>+コピー!E4</f>
        <v>1606</v>
      </c>
      <c r="I11" s="7">
        <f t="shared" si="5"/>
        <v>4.7756400725564245E-2</v>
      </c>
      <c r="J11" s="30">
        <f>+コピー!I4</f>
        <v>108</v>
      </c>
      <c r="K11" s="7">
        <f t="shared" si="6"/>
        <v>3.2115138719557524E-3</v>
      </c>
      <c r="L11" s="31">
        <f>VALUE(SUBSTITUTE(コピー!K4,"円","　"))</f>
        <v>2.2999999999999998</v>
      </c>
      <c r="M11" s="31">
        <f>VALUE(SUBSTITUTE(コピー!L4,"円","　"))</f>
        <v>465</v>
      </c>
      <c r="N11" s="10">
        <f t="shared" si="4"/>
        <v>100.00000000000001</v>
      </c>
      <c r="O11" s="10">
        <f t="shared" si="7"/>
        <v>0.4946236559139785</v>
      </c>
      <c r="P11" s="55">
        <f t="shared" si="8"/>
        <v>4.9462365591397845E-3</v>
      </c>
    </row>
    <row r="12" spans="1:22">
      <c r="A12" s="75"/>
      <c r="B12" s="40">
        <v>400</v>
      </c>
      <c r="E12" s="34">
        <f>+コピー!B5</f>
        <v>40483</v>
      </c>
      <c r="F12" s="30">
        <f>+コピー!C5</f>
        <v>26449</v>
      </c>
      <c r="G12" s="7">
        <f t="shared" si="9"/>
        <v>-0.21350620000594725</v>
      </c>
      <c r="H12" s="30">
        <f>+コピー!E5</f>
        <v>1726</v>
      </c>
      <c r="I12" s="7">
        <f t="shared" si="5"/>
        <v>6.5257665696245609E-2</v>
      </c>
      <c r="J12" s="30">
        <f>+コピー!I5</f>
        <v>421</v>
      </c>
      <c r="K12" s="7">
        <f t="shared" si="6"/>
        <v>1.5917425989640441E-2</v>
      </c>
      <c r="L12" s="31">
        <f>VALUE(SUBSTITUTE(コピー!K5,"円","　"))</f>
        <v>8.8000000000000007</v>
      </c>
      <c r="M12" s="31">
        <f>VALUE(SUBSTITUTE(コピー!L5,"円","　"))</f>
        <v>511.6</v>
      </c>
      <c r="N12" s="10">
        <f t="shared" si="4"/>
        <v>45.454545454545453</v>
      </c>
      <c r="O12" s="10">
        <f t="shared" si="7"/>
        <v>0.78186082877247842</v>
      </c>
      <c r="P12" s="55">
        <f t="shared" si="8"/>
        <v>1.7200938232994525E-2</v>
      </c>
      <c r="S12" s="4">
        <v>62683</v>
      </c>
      <c r="T12" s="4">
        <v>24456</v>
      </c>
      <c r="U12" s="55">
        <f>+T12/S12</f>
        <v>0.39015363017085974</v>
      </c>
      <c r="V12" s="55"/>
    </row>
    <row r="13" spans="1:22">
      <c r="B13" s="40">
        <v>210</v>
      </c>
      <c r="E13" s="34">
        <f>+コピー!B6</f>
        <v>40848</v>
      </c>
      <c r="F13" s="30">
        <f>+コピー!C6</f>
        <v>24759</v>
      </c>
      <c r="G13" s="7">
        <f t="shared" si="9"/>
        <v>-6.3896555635373734E-2</v>
      </c>
      <c r="H13" s="30">
        <f>+コピー!E6</f>
        <v>2389</v>
      </c>
      <c r="I13" s="7">
        <f t="shared" si="5"/>
        <v>9.6490165192455263E-2</v>
      </c>
      <c r="J13" s="30">
        <f>+コピー!I6</f>
        <v>751</v>
      </c>
      <c r="K13" s="7">
        <f t="shared" si="6"/>
        <v>3.0332404378205904E-2</v>
      </c>
      <c r="L13" s="31">
        <f>VALUE(SUBSTITUTE(コピー!K6,"円","　"))</f>
        <v>15.7</v>
      </c>
      <c r="M13" s="31">
        <f>VALUE(SUBSTITUTE(コピー!L6,"円","　"))</f>
        <v>522.1</v>
      </c>
      <c r="N13" s="10">
        <f t="shared" si="4"/>
        <v>13.375796178343951</v>
      </c>
      <c r="O13" s="10">
        <f t="shared" si="7"/>
        <v>0.40222179659069141</v>
      </c>
      <c r="P13" s="55">
        <f t="shared" si="8"/>
        <v>3.0070867649875498E-2</v>
      </c>
      <c r="S13" s="4">
        <v>59968</v>
      </c>
      <c r="T13" s="4">
        <v>24976</v>
      </c>
      <c r="U13" s="55">
        <f t="shared" ref="U13:U23" si="10">+T13/S13</f>
        <v>0.41648879402347921</v>
      </c>
      <c r="V13" s="4">
        <v>21750</v>
      </c>
    </row>
    <row r="14" spans="1:22">
      <c r="A14" s="76"/>
      <c r="B14" s="40">
        <v>600</v>
      </c>
      <c r="E14" s="34" t="str">
        <f>+コピー!B7</f>
        <v>2012/11 I</v>
      </c>
      <c r="F14" s="30">
        <f>+コピー!C7</f>
        <v>24195</v>
      </c>
      <c r="G14" s="7">
        <f t="shared" si="9"/>
        <v>-2.2779595298679269E-2</v>
      </c>
      <c r="H14" s="30">
        <f>+コピー!E7</f>
        <v>2856</v>
      </c>
      <c r="I14" s="7">
        <f t="shared" si="5"/>
        <v>0.1180409175449473</v>
      </c>
      <c r="J14" s="30">
        <f>+コピー!I7</f>
        <v>1465</v>
      </c>
      <c r="K14" s="7">
        <f t="shared" si="6"/>
        <v>6.0549700351312255E-2</v>
      </c>
      <c r="L14" s="31">
        <f>VALUE(SUBSTITUTE(コピー!K7,"円","　"))</f>
        <v>30.7</v>
      </c>
      <c r="M14" s="31">
        <f>VALUE(SUBSTITUTE(コピー!L7,"円","　"))</f>
        <v>555.5</v>
      </c>
      <c r="N14" s="10">
        <f t="shared" si="4"/>
        <v>19.54397394136808</v>
      </c>
      <c r="O14" s="10">
        <f t="shared" si="7"/>
        <v>1.0801080108010801</v>
      </c>
      <c r="P14" s="55">
        <f t="shared" si="8"/>
        <v>5.5265526552655257E-2</v>
      </c>
      <c r="Q14" s="30">
        <f>VALUE(SUBSTITUTE(コピー!O7,"円","　"))</f>
        <v>6</v>
      </c>
      <c r="R14" s="7">
        <f t="shared" ref="R14:R23" si="11">+Q14/B14</f>
        <v>0.01</v>
      </c>
      <c r="S14" s="4">
        <v>64733</v>
      </c>
      <c r="T14" s="4">
        <v>26152</v>
      </c>
      <c r="U14" s="55">
        <f t="shared" si="10"/>
        <v>0.40399796085458728</v>
      </c>
      <c r="V14" s="4">
        <v>22970</v>
      </c>
    </row>
    <row r="15" spans="1:22">
      <c r="B15" s="40">
        <v>780</v>
      </c>
      <c r="E15" s="34" t="str">
        <f>+コピー!B8</f>
        <v>2013/11 I</v>
      </c>
      <c r="F15" s="30">
        <f>+コピー!C8</f>
        <v>35070</v>
      </c>
      <c r="G15" s="7">
        <f t="shared" si="9"/>
        <v>0.44947303161810293</v>
      </c>
      <c r="H15" s="30">
        <f>+コピー!E8</f>
        <v>3909</v>
      </c>
      <c r="I15" s="7">
        <f t="shared" si="5"/>
        <v>0.11146278870829769</v>
      </c>
      <c r="J15" s="30">
        <f>+コピー!I8</f>
        <v>2003</v>
      </c>
      <c r="K15" s="7">
        <f t="shared" si="6"/>
        <v>5.7114342743085258E-2</v>
      </c>
      <c r="L15" s="31">
        <f>VALUE(SUBSTITUTE(コピー!K8,"円","　"))</f>
        <v>41.9</v>
      </c>
      <c r="M15" s="31">
        <f>VALUE(SUBSTITUTE(コピー!L8,"円","　"))</f>
        <v>630</v>
      </c>
      <c r="N15" s="10">
        <f t="shared" si="4"/>
        <v>18.615751789976134</v>
      </c>
      <c r="O15" s="10">
        <f t="shared" si="7"/>
        <v>1.2380952380952381</v>
      </c>
      <c r="P15" s="55">
        <f t="shared" si="8"/>
        <v>6.6507936507936516E-2</v>
      </c>
      <c r="Q15" s="30">
        <f>VALUE(SUBSTITUTE(コピー!O8,"円","　"))</f>
        <v>8</v>
      </c>
      <c r="R15" s="7">
        <f t="shared" si="11"/>
        <v>1.0256410256410256E-2</v>
      </c>
      <c r="S15" s="4">
        <v>71277</v>
      </c>
      <c r="T15" s="4">
        <v>30102</v>
      </c>
      <c r="U15" s="55">
        <f t="shared" si="10"/>
        <v>0.42232417189275645</v>
      </c>
      <c r="V15" s="4">
        <v>20325</v>
      </c>
    </row>
    <row r="16" spans="1:22">
      <c r="B16" s="40">
        <v>700</v>
      </c>
      <c r="E16" s="34" t="str">
        <f>+コピー!B9</f>
        <v>2014/11 I</v>
      </c>
      <c r="F16" s="30">
        <f>+コピー!C9</f>
        <v>49981</v>
      </c>
      <c r="G16" s="7">
        <f t="shared" si="9"/>
        <v>0.42517821499857428</v>
      </c>
      <c r="H16" s="30">
        <f>+コピー!E9</f>
        <v>5560</v>
      </c>
      <c r="I16" s="7">
        <f t="shared" si="5"/>
        <v>0.11124227206338409</v>
      </c>
      <c r="J16" s="30">
        <f>+コピー!I9</f>
        <v>2874</v>
      </c>
      <c r="K16" s="7">
        <f t="shared" si="6"/>
        <v>5.7501850703267243E-2</v>
      </c>
      <c r="L16" s="31">
        <f>VALUE(SUBSTITUTE(コピー!K9,"円","　"))</f>
        <v>60.2</v>
      </c>
      <c r="M16" s="31">
        <f>VALUE(SUBSTITUTE(コピー!L9,"円","　"))</f>
        <v>684.9</v>
      </c>
      <c r="N16" s="10">
        <f t="shared" si="4"/>
        <v>11.627906976744185</v>
      </c>
      <c r="O16" s="10">
        <f t="shared" si="7"/>
        <v>1.0220470141626514</v>
      </c>
      <c r="P16" s="55">
        <f t="shared" si="8"/>
        <v>8.7896043217988024E-2</v>
      </c>
      <c r="Q16" s="30">
        <f>VALUE(SUBSTITUTE(コピー!O9,"円","　"))</f>
        <v>12</v>
      </c>
      <c r="R16" s="7">
        <f t="shared" si="11"/>
        <v>1.7142857142857144E-2</v>
      </c>
      <c r="S16" s="4">
        <v>80858</v>
      </c>
      <c r="T16" s="4">
        <v>32728</v>
      </c>
      <c r="U16" s="55">
        <f t="shared" si="10"/>
        <v>0.4047589601523659</v>
      </c>
      <c r="V16" s="4">
        <v>24304</v>
      </c>
    </row>
    <row r="17" spans="1:24">
      <c r="B17" s="40">
        <v>750</v>
      </c>
      <c r="E17" s="34" t="str">
        <f>+コピー!B10</f>
        <v>2015/11 I</v>
      </c>
      <c r="F17" s="30">
        <f>+コピー!C10</f>
        <v>43006</v>
      </c>
      <c r="G17" s="7">
        <f t="shared" si="9"/>
        <v>-0.13955303015145756</v>
      </c>
      <c r="H17" s="30">
        <f>+コピー!E10</f>
        <v>6891</v>
      </c>
      <c r="I17" s="7">
        <f t="shared" si="5"/>
        <v>0.16023345579686554</v>
      </c>
      <c r="J17" s="30">
        <f>+コピー!I10</f>
        <v>4135</v>
      </c>
      <c r="K17" s="7">
        <f t="shared" si="6"/>
        <v>9.6149374505882901E-2</v>
      </c>
      <c r="L17" s="31">
        <f>VALUE(SUBSTITUTE(コピー!K10,"円","　"))</f>
        <v>86.5</v>
      </c>
      <c r="M17" s="31">
        <f>VALUE(SUBSTITUTE(コピー!L10,"円","　"))</f>
        <v>758.2</v>
      </c>
      <c r="N17" s="10">
        <f t="shared" si="4"/>
        <v>8.6705202312138727</v>
      </c>
      <c r="O17" s="10">
        <f t="shared" si="7"/>
        <v>0.98918491163281452</v>
      </c>
      <c r="P17" s="55">
        <f t="shared" si="8"/>
        <v>0.11408599314165127</v>
      </c>
      <c r="Q17" s="30">
        <f>VALUE(SUBSTITUTE(コピー!O10,"円","　"))</f>
        <v>16</v>
      </c>
      <c r="R17" s="7">
        <f t="shared" si="11"/>
        <v>2.1333333333333333E-2</v>
      </c>
      <c r="S17" s="4">
        <v>93196</v>
      </c>
      <c r="T17" s="4">
        <v>36228</v>
      </c>
      <c r="U17" s="55">
        <f t="shared" si="10"/>
        <v>0.38872913000557963</v>
      </c>
      <c r="V17" s="4">
        <v>29878</v>
      </c>
    </row>
    <row r="18" spans="1:24">
      <c r="B18" s="40">
        <v>770</v>
      </c>
      <c r="E18" s="34" t="str">
        <f>+コピー!B11</f>
        <v>2016/11 I</v>
      </c>
      <c r="F18" s="30">
        <f>+コピー!C11</f>
        <v>49818</v>
      </c>
      <c r="G18" s="7">
        <f t="shared" si="9"/>
        <v>0.15839650281356091</v>
      </c>
      <c r="H18" s="30">
        <f>+コピー!E11</f>
        <v>9279</v>
      </c>
      <c r="I18" s="7">
        <f t="shared" si="5"/>
        <v>0.18625797904371913</v>
      </c>
      <c r="J18" s="30">
        <f>+コピー!I11</f>
        <v>5547</v>
      </c>
      <c r="K18" s="7">
        <f t="shared" si="6"/>
        <v>0.11134529688064555</v>
      </c>
      <c r="L18" s="31">
        <f>VALUE(SUBSTITUTE(コピー!K11,"円","　"))</f>
        <v>116.1</v>
      </c>
      <c r="M18" s="31">
        <f>VALUE(SUBSTITUTE(コピー!L11,"円","　"))</f>
        <v>858.2</v>
      </c>
      <c r="N18" s="10">
        <f t="shared" si="4"/>
        <v>6.6322136089577954</v>
      </c>
      <c r="O18" s="10">
        <f t="shared" si="7"/>
        <v>0.897226753670473</v>
      </c>
      <c r="P18" s="55">
        <f t="shared" si="8"/>
        <v>0.13528315078070377</v>
      </c>
      <c r="Q18" s="30">
        <f>VALUE(SUBSTITUTE(コピー!O11,"円","　"))</f>
        <v>22</v>
      </c>
      <c r="R18" s="7">
        <f t="shared" si="11"/>
        <v>2.8571428571428571E-2</v>
      </c>
      <c r="S18" s="4">
        <v>121276</v>
      </c>
      <c r="T18" s="4">
        <v>41010</v>
      </c>
      <c r="U18" s="55">
        <f t="shared" si="10"/>
        <v>0.33815429268775354</v>
      </c>
      <c r="V18" s="4">
        <v>48518</v>
      </c>
    </row>
    <row r="19" spans="1:24">
      <c r="B19" s="40">
        <v>1300</v>
      </c>
      <c r="E19" s="34" t="str">
        <f>+コピー!B12</f>
        <v>2017/11 I</v>
      </c>
      <c r="F19" s="30">
        <f>+コピー!C12</f>
        <v>57754</v>
      </c>
      <c r="G19" s="7">
        <f t="shared" si="9"/>
        <v>0.15929985145931189</v>
      </c>
      <c r="H19" s="30">
        <f>+コピー!E12</f>
        <v>9833</v>
      </c>
      <c r="I19" s="7">
        <f t="shared" si="5"/>
        <v>0.17025660560307512</v>
      </c>
      <c r="J19" s="30">
        <f>+コピー!I12</f>
        <v>6155</v>
      </c>
      <c r="K19" s="7">
        <f t="shared" si="6"/>
        <v>0.10657270492087129</v>
      </c>
      <c r="L19" s="31">
        <f>VALUE(SUBSTITUTE(コピー!K12,"円","　"))</f>
        <v>128.80000000000001</v>
      </c>
      <c r="M19" s="31">
        <f>VALUE(SUBSTITUTE(コピー!L12,"円","　"))</f>
        <v>966</v>
      </c>
      <c r="N19" s="10">
        <f t="shared" si="4"/>
        <v>10.093167701863353</v>
      </c>
      <c r="O19" s="10">
        <f t="shared" si="7"/>
        <v>1.3457556935817805</v>
      </c>
      <c r="P19" s="55">
        <f t="shared" si="8"/>
        <v>0.13333333333333336</v>
      </c>
      <c r="Q19" s="30">
        <f>VALUE(SUBSTITUTE(コピー!O12,"円","　"))</f>
        <v>25</v>
      </c>
      <c r="R19" s="7">
        <f>+Q14/B19</f>
        <v>4.6153846153846158E-3</v>
      </c>
      <c r="S19" s="4">
        <v>122550</v>
      </c>
      <c r="T19" s="4">
        <v>46159</v>
      </c>
      <c r="U19" s="55">
        <f t="shared" si="10"/>
        <v>0.37665442676458588</v>
      </c>
      <c r="V19" s="4">
        <v>43373</v>
      </c>
    </row>
    <row r="20" spans="1:24">
      <c r="B20" s="40">
        <v>1000</v>
      </c>
      <c r="C20" s="45">
        <f>+J20/L20*1000000</f>
        <v>47782426.77824267</v>
      </c>
      <c r="E20" s="34" t="str">
        <f>+コピー!B13</f>
        <v>2018/11 I</v>
      </c>
      <c r="F20" s="30">
        <f>+コピー!C13</f>
        <v>61543</v>
      </c>
      <c r="G20" s="7">
        <f t="shared" si="9"/>
        <v>6.5605845482563985E-2</v>
      </c>
      <c r="H20" s="30">
        <f>+コピー!E13</f>
        <v>10875</v>
      </c>
      <c r="I20" s="7">
        <f t="shared" si="5"/>
        <v>0.17670571795330095</v>
      </c>
      <c r="J20" s="30">
        <f>+コピー!I13</f>
        <v>6852</v>
      </c>
      <c r="K20" s="7">
        <f t="shared" si="6"/>
        <v>0.11133678891181775</v>
      </c>
      <c r="L20" s="31">
        <f>VALUE(SUBSTITUTE(コピー!K13,"円","　"))</f>
        <v>143.4</v>
      </c>
      <c r="M20" s="31">
        <f>VALUE(SUBSTITUTE(コピー!L13,"円","　"))</f>
        <v>1088.7</v>
      </c>
      <c r="N20" s="10">
        <f t="shared" si="4"/>
        <v>6.9735006973500697</v>
      </c>
      <c r="O20" s="10">
        <f t="shared" si="7"/>
        <v>0.91852668320014697</v>
      </c>
      <c r="P20" s="55">
        <f t="shared" si="8"/>
        <v>0.13171672637090107</v>
      </c>
      <c r="Q20" s="30">
        <f>VALUE(SUBSTITUTE(コピー!O13,"円","　"))</f>
        <v>30</v>
      </c>
      <c r="R20" s="7">
        <f t="shared" si="11"/>
        <v>0.03</v>
      </c>
      <c r="S20" s="4">
        <v>138769</v>
      </c>
      <c r="T20" s="4">
        <v>52022</v>
      </c>
      <c r="U20" s="55">
        <f t="shared" si="10"/>
        <v>0.37488199814079515</v>
      </c>
      <c r="V20" s="4">
        <v>48504</v>
      </c>
    </row>
    <row r="21" spans="1:24">
      <c r="B21" s="40">
        <v>1300</v>
      </c>
      <c r="C21" s="45">
        <f>+J21/L21*1000000</f>
        <v>47777149.321266972</v>
      </c>
      <c r="E21" s="34" t="str">
        <f>+コピー!B14</f>
        <v>2019/11 I</v>
      </c>
      <c r="F21" s="30">
        <f>+コピー!C14</f>
        <v>60727</v>
      </c>
      <c r="G21" s="7">
        <f t="shared" si="9"/>
        <v>-1.3259022147116651E-2</v>
      </c>
      <c r="H21" s="30">
        <f>+コピー!E14</f>
        <v>12690</v>
      </c>
      <c r="I21" s="7">
        <f t="shared" si="5"/>
        <v>0.2089680043473249</v>
      </c>
      <c r="J21" s="30">
        <f>+コピー!I14</f>
        <v>8447</v>
      </c>
      <c r="K21" s="7">
        <f t="shared" si="6"/>
        <v>0.13909793008052432</v>
      </c>
      <c r="L21" s="31">
        <f>VALUE(SUBSTITUTE(コピー!K14,"円","　"))</f>
        <v>176.8</v>
      </c>
      <c r="M21" s="31">
        <f>VALUE(SUBSTITUTE(コピー!L14,"円","　"))</f>
        <v>1220.2</v>
      </c>
      <c r="N21" s="10">
        <f t="shared" si="4"/>
        <v>7.3529411764705879</v>
      </c>
      <c r="O21" s="10">
        <f t="shared" si="7"/>
        <v>1.0653991148991968</v>
      </c>
      <c r="P21" s="55">
        <f t="shared" si="8"/>
        <v>0.14489427962629078</v>
      </c>
      <c r="Q21" s="30">
        <f>VALUE(SUBSTITUTE(コピー!O14,"円","　"))</f>
        <v>42</v>
      </c>
      <c r="R21" s="7">
        <f t="shared" si="11"/>
        <v>3.2307692307692308E-2</v>
      </c>
      <c r="S21" s="4">
        <v>161894</v>
      </c>
      <c r="T21" s="4">
        <v>58306</v>
      </c>
      <c r="U21" s="55">
        <f t="shared" si="10"/>
        <v>0.36014923344904692</v>
      </c>
      <c r="V21" s="4">
        <v>57844</v>
      </c>
    </row>
    <row r="22" spans="1:24">
      <c r="B22" s="40">
        <v>1095</v>
      </c>
      <c r="C22" s="45">
        <f>+J22/L22*1000000</f>
        <v>47771883.289124668</v>
      </c>
      <c r="D22" s="72">
        <v>44208</v>
      </c>
      <c r="E22" s="34" t="str">
        <f>+コピー!B15</f>
        <v>2020/11 I</v>
      </c>
      <c r="F22" s="30">
        <f>+コピー!C15</f>
        <v>63939</v>
      </c>
      <c r="G22" s="7">
        <f t="shared" ref="G22" si="12">+(F22-F21)/F21</f>
        <v>5.2892453109819354E-2</v>
      </c>
      <c r="H22" s="30">
        <f>+コピー!E15</f>
        <v>6427</v>
      </c>
      <c r="I22" s="7">
        <f t="shared" ref="I22" si="13">+H22/F22</f>
        <v>0.10051768091462175</v>
      </c>
      <c r="J22" s="30">
        <f>+コピー!I15</f>
        <v>3602</v>
      </c>
      <c r="K22" s="7">
        <f t="shared" ref="K22" si="14">+J22/F22</f>
        <v>5.633494424373231E-2</v>
      </c>
      <c r="L22" s="31">
        <f>VALUE(SUBSTITUTE(コピー!K15,"円","　"))</f>
        <v>75.400000000000006</v>
      </c>
      <c r="M22" s="31">
        <f>VALUE(SUBSTITUTE(コピー!L15,"円","　"))</f>
        <v>1234.0999999999999</v>
      </c>
      <c r="N22" s="10">
        <f t="shared" ref="N22:N23" si="15">+B22/L22</f>
        <v>14.522546419098141</v>
      </c>
      <c r="O22" s="10">
        <f t="shared" ref="O22" si="16">+B22/M22</f>
        <v>0.88728628150068878</v>
      </c>
      <c r="P22" s="55">
        <f t="shared" si="8"/>
        <v>6.1097155822056569E-2</v>
      </c>
      <c r="Q22" s="30">
        <f>VALUE(SUBSTITUTE(コピー!O15,"円","　"))</f>
        <v>19</v>
      </c>
      <c r="R22" s="7">
        <f t="shared" si="11"/>
        <v>1.7351598173515982E-2</v>
      </c>
      <c r="S22" s="4">
        <v>161685</v>
      </c>
      <c r="T22" s="4">
        <v>58970</v>
      </c>
      <c r="U22" s="55">
        <f t="shared" si="10"/>
        <v>0.3647215264248384</v>
      </c>
      <c r="V22" s="4">
        <v>53948</v>
      </c>
    </row>
    <row r="23" spans="1:24">
      <c r="B23" s="40">
        <v>1042</v>
      </c>
      <c r="C23" s="45">
        <f>+J23/L23*1000000</f>
        <v>47768301.350390904</v>
      </c>
      <c r="D23" s="72">
        <v>44573</v>
      </c>
      <c r="E23" s="34" t="str">
        <f>+コピー!B16</f>
        <v>2021/11 I</v>
      </c>
      <c r="F23" s="30">
        <f>+コピー!C16</f>
        <v>61726</v>
      </c>
      <c r="G23" s="7">
        <f t="shared" ref="G23" si="17">+(F23-F22)/F22</f>
        <v>-3.4611113717762244E-2</v>
      </c>
      <c r="H23" s="30">
        <f>+コピー!E16</f>
        <v>10965</v>
      </c>
      <c r="I23" s="7">
        <f t="shared" ref="I23" si="18">+H23/F23</f>
        <v>0.17763989242782621</v>
      </c>
      <c r="J23" s="30">
        <f>+コピー!I16</f>
        <v>6721</v>
      </c>
      <c r="K23" s="7">
        <f t="shared" ref="K23" si="19">+J23/F23</f>
        <v>0.10888442471567897</v>
      </c>
      <c r="L23" s="31">
        <f>VALUE(SUBSTITUTE(コピー!K16,"円","　"))</f>
        <v>140.69999999999999</v>
      </c>
      <c r="M23" s="31">
        <f>VALUE(SUBSTITUTE(コピー!L16,"円","　"))</f>
        <v>1380.3</v>
      </c>
      <c r="N23" s="10">
        <f t="shared" si="15"/>
        <v>7.4058280028429291</v>
      </c>
      <c r="O23" s="10">
        <f t="shared" ref="O23" si="20">+B23/M23</f>
        <v>0.75490835325653849</v>
      </c>
      <c r="P23" s="55">
        <f t="shared" ref="P23" si="21">+O23/N23</f>
        <v>0.1019343620951967</v>
      </c>
      <c r="Q23" s="30">
        <f>VALUE(SUBSTITUTE(コピー!O16,"円","　"))</f>
        <v>38</v>
      </c>
      <c r="R23" s="7">
        <f t="shared" si="11"/>
        <v>3.6468330134357005E-2</v>
      </c>
      <c r="S23" s="4">
        <v>174984</v>
      </c>
      <c r="T23" s="4">
        <v>65391</v>
      </c>
      <c r="U23" s="55">
        <f t="shared" si="10"/>
        <v>0.37369702372788371</v>
      </c>
      <c r="V23" s="4"/>
    </row>
    <row r="24" spans="1:24">
      <c r="B24" s="44">
        <f t="shared" ref="B24:B26" si="22">+L24*N24</f>
        <v>945.48694253137137</v>
      </c>
      <c r="C24" s="67">
        <f t="shared" ref="C24:C29" si="23">+C22</f>
        <v>47771883.289124668</v>
      </c>
      <c r="D24" s="33"/>
      <c r="E24" s="29">
        <v>2022</v>
      </c>
      <c r="F24" s="44">
        <f>+F23*(1+G24)</f>
        <v>63886.409999999996</v>
      </c>
      <c r="G24" s="68">
        <v>3.5000000000000003E-2</v>
      </c>
      <c r="H24" s="44">
        <f t="shared" ref="H24:H26" si="24">+F24*I24</f>
        <v>10349.59842</v>
      </c>
      <c r="I24" s="68">
        <v>0.16200000000000001</v>
      </c>
      <c r="J24" s="44">
        <f t="shared" ref="J24:J26" si="25">+F24*K24</f>
        <v>6452.5274099999997</v>
      </c>
      <c r="K24" s="68">
        <v>0.10100000000000001</v>
      </c>
      <c r="L24" s="15">
        <f t="shared" ref="L24:L26" si="26">+J24/C24*1000000</f>
        <v>135.06956321876734</v>
      </c>
      <c r="M24" s="41"/>
      <c r="N24" s="40">
        <v>7</v>
      </c>
      <c r="R24" s="7"/>
      <c r="S24" s="4"/>
      <c r="T24" s="4"/>
      <c r="U24" s="55"/>
      <c r="V24" s="4"/>
    </row>
    <row r="25" spans="1:24">
      <c r="B25" s="44">
        <f t="shared" si="22"/>
        <v>978.65236493420844</v>
      </c>
      <c r="C25" s="67">
        <f t="shared" si="23"/>
        <v>47768301.350390904</v>
      </c>
      <c r="D25" s="33"/>
      <c r="E25" s="29">
        <v>2023</v>
      </c>
      <c r="F25" s="44">
        <f t="shared" ref="F25:F26" si="27">+F24*(1+G25)</f>
        <v>66122.434349999996</v>
      </c>
      <c r="G25" s="68">
        <f t="shared" ref="G25:K26" si="28">+G24</f>
        <v>3.5000000000000003E-2</v>
      </c>
      <c r="H25" s="44">
        <f t="shared" si="24"/>
        <v>10711.8343647</v>
      </c>
      <c r="I25" s="68">
        <f t="shared" si="28"/>
        <v>0.16200000000000001</v>
      </c>
      <c r="J25" s="44">
        <f t="shared" si="25"/>
        <v>6678.3658693500001</v>
      </c>
      <c r="K25" s="68">
        <f t="shared" si="28"/>
        <v>0.10100000000000001</v>
      </c>
      <c r="L25" s="15">
        <f t="shared" si="26"/>
        <v>139.80748070488693</v>
      </c>
      <c r="M25" s="41"/>
      <c r="N25" s="40">
        <f t="shared" ref="N25:N29" si="29">+N24</f>
        <v>7</v>
      </c>
      <c r="R25" s="7"/>
      <c r="S25" s="4"/>
      <c r="T25" s="4"/>
      <c r="U25" s="55"/>
      <c r="V25" s="4"/>
    </row>
    <row r="26" spans="1:24">
      <c r="B26" s="44">
        <f t="shared" si="22"/>
        <v>1012.8292500131685</v>
      </c>
      <c r="C26" s="67">
        <f t="shared" si="23"/>
        <v>47771883.289124668</v>
      </c>
      <c r="D26" s="33"/>
      <c r="E26" s="29">
        <v>2024</v>
      </c>
      <c r="F26" s="44">
        <f t="shared" si="27"/>
        <v>68436.719552249997</v>
      </c>
      <c r="G26" s="68">
        <f t="shared" si="28"/>
        <v>3.5000000000000003E-2</v>
      </c>
      <c r="H26" s="44">
        <f t="shared" si="24"/>
        <v>11086.7485674645</v>
      </c>
      <c r="I26" s="68">
        <f t="shared" si="28"/>
        <v>0.16200000000000001</v>
      </c>
      <c r="J26" s="44">
        <f t="shared" si="25"/>
        <v>6912.1086747772497</v>
      </c>
      <c r="K26" s="68">
        <f t="shared" si="28"/>
        <v>0.10100000000000001</v>
      </c>
      <c r="L26" s="15">
        <f t="shared" si="26"/>
        <v>144.68989285902407</v>
      </c>
      <c r="M26" s="41"/>
      <c r="N26" s="40">
        <f t="shared" si="29"/>
        <v>7</v>
      </c>
      <c r="R26" s="7"/>
      <c r="S26" s="4"/>
      <c r="T26" s="4"/>
      <c r="U26" s="55"/>
      <c r="V26" s="4"/>
    </row>
    <row r="27" spans="1:24" s="43" customFormat="1">
      <c r="A27" s="1"/>
      <c r="B27" s="44">
        <f t="shared" ref="B27:B29" si="30">+L27*N27</f>
        <v>1048.3568796266477</v>
      </c>
      <c r="C27" s="67">
        <f t="shared" si="23"/>
        <v>47768301.350390904</v>
      </c>
      <c r="E27" s="29">
        <v>2025</v>
      </c>
      <c r="F27" s="44">
        <f t="shared" ref="F27:F29" si="31">+F26*(1+G27)</f>
        <v>70832.004736578747</v>
      </c>
      <c r="G27" s="68">
        <f t="shared" ref="G27" si="32">+G26</f>
        <v>3.5000000000000003E-2</v>
      </c>
      <c r="H27" s="44">
        <f t="shared" ref="H27:H29" si="33">+F27*I27</f>
        <v>11474.784767325757</v>
      </c>
      <c r="I27" s="68">
        <f t="shared" ref="I27" si="34">+I26</f>
        <v>0.16200000000000001</v>
      </c>
      <c r="J27" s="44">
        <f t="shared" ref="J27:J29" si="35">+F27*K27</f>
        <v>7154.0324783944543</v>
      </c>
      <c r="K27" s="68">
        <f t="shared" ref="K27" si="36">+K26</f>
        <v>0.10100000000000001</v>
      </c>
      <c r="L27" s="15">
        <f t="shared" ref="L27:L29" si="37">+J27/C27*1000000</f>
        <v>149.76526851809251</v>
      </c>
      <c r="N27" s="40">
        <f t="shared" si="29"/>
        <v>7</v>
      </c>
      <c r="R27" s="7"/>
      <c r="S27" s="4"/>
      <c r="T27" s="4"/>
      <c r="U27" s="55"/>
      <c r="V27" s="4"/>
    </row>
    <row r="28" spans="1:24" s="43" customFormat="1">
      <c r="A28" s="1"/>
      <c r="B28" s="44">
        <f t="shared" si="30"/>
        <v>1084.968013345356</v>
      </c>
      <c r="C28" s="67">
        <f t="shared" si="23"/>
        <v>47771883.289124668</v>
      </c>
      <c r="E28" s="29">
        <v>2026</v>
      </c>
      <c r="F28" s="44">
        <f t="shared" si="31"/>
        <v>73311.124902358992</v>
      </c>
      <c r="G28" s="68">
        <f t="shared" ref="G28" si="38">+G27</f>
        <v>3.5000000000000003E-2</v>
      </c>
      <c r="H28" s="44">
        <f t="shared" si="33"/>
        <v>11876.402234182156</v>
      </c>
      <c r="I28" s="68">
        <f t="shared" ref="I28" si="39">+I27</f>
        <v>0.16200000000000001</v>
      </c>
      <c r="J28" s="44">
        <f t="shared" si="35"/>
        <v>7404.4236151382584</v>
      </c>
      <c r="K28" s="68">
        <f t="shared" ref="K28" si="40">+K27</f>
        <v>0.10100000000000001</v>
      </c>
      <c r="L28" s="15">
        <f t="shared" si="37"/>
        <v>154.995430477908</v>
      </c>
      <c r="N28" s="40">
        <f t="shared" si="29"/>
        <v>7</v>
      </c>
      <c r="R28" s="7"/>
      <c r="S28" s="4"/>
      <c r="T28" s="4"/>
      <c r="U28" s="55"/>
      <c r="V28" s="4"/>
    </row>
    <row r="29" spans="1:24">
      <c r="B29" s="44">
        <f t="shared" si="30"/>
        <v>1123.0260983780549</v>
      </c>
      <c r="C29" s="67">
        <f t="shared" si="23"/>
        <v>47768301.350390904</v>
      </c>
      <c r="D29" s="59">
        <f>+(B29-B2)/B2</f>
        <v>6.548965690517547E-2</v>
      </c>
      <c r="E29" s="29">
        <v>2027</v>
      </c>
      <c r="F29" s="44">
        <f t="shared" si="31"/>
        <v>75877.014273941546</v>
      </c>
      <c r="G29" s="68">
        <f t="shared" ref="G29" si="41">+G28</f>
        <v>3.5000000000000003E-2</v>
      </c>
      <c r="H29" s="44">
        <f t="shared" si="33"/>
        <v>12292.076312378531</v>
      </c>
      <c r="I29" s="68">
        <f t="shared" ref="I29" si="42">+I28</f>
        <v>0.16200000000000001</v>
      </c>
      <c r="J29" s="44">
        <f t="shared" si="35"/>
        <v>7663.5784416680963</v>
      </c>
      <c r="K29" s="68">
        <f t="shared" ref="K29" si="43">+K28</f>
        <v>0.10100000000000001</v>
      </c>
      <c r="L29" s="15">
        <f t="shared" si="37"/>
        <v>160.43229976829357</v>
      </c>
      <c r="M29" s="43"/>
      <c r="N29" s="40">
        <f t="shared" si="29"/>
        <v>7</v>
      </c>
      <c r="R29" s="7"/>
      <c r="S29" s="4"/>
      <c r="T29" s="4"/>
      <c r="U29" s="55"/>
      <c r="V29" s="4"/>
    </row>
    <row r="30" spans="1:24">
      <c r="C30" s="45">
        <v>48683800</v>
      </c>
      <c r="D30" s="33"/>
      <c r="N30" s="33"/>
    </row>
    <row r="32" spans="1:24">
      <c r="C32" s="64">
        <f>+コピー!P6</f>
        <v>44291</v>
      </c>
      <c r="D32" s="43" t="str">
        <f>+コピー!R6</f>
        <v>1Q</v>
      </c>
      <c r="E32" s="34" t="str">
        <f>+コピー!Q6</f>
        <v>2021/02 I</v>
      </c>
      <c r="F32" s="30">
        <f>+コピー!S6</f>
        <v>25101</v>
      </c>
      <c r="G32" s="7"/>
      <c r="H32" s="30">
        <f>+コピー!U6</f>
        <v>4640</v>
      </c>
      <c r="I32" s="7">
        <f t="shared" ref="I32" si="44">+H32/F32</f>
        <v>0.18485319309987649</v>
      </c>
      <c r="J32" s="30">
        <f>+コピー!Y6</f>
        <v>3079</v>
      </c>
      <c r="K32" s="7">
        <f t="shared" ref="K32" si="45">+J32/F32</f>
        <v>0.1226644356798534</v>
      </c>
      <c r="L32" s="31">
        <f>VALUE(SUBSTITUTE(コピー!AA6,"円","　"))</f>
        <v>65.3</v>
      </c>
      <c r="O32" s="43"/>
      <c r="Q32" s="43"/>
      <c r="R32" s="43"/>
      <c r="U32" s="43"/>
      <c r="W32" s="43"/>
      <c r="X32" s="43"/>
    </row>
    <row r="33" spans="3:24">
      <c r="C33" s="64">
        <f>+コピー!P7</f>
        <v>44382</v>
      </c>
      <c r="D33" s="43" t="str">
        <f>+コピー!R7</f>
        <v>2Q</v>
      </c>
      <c r="E33" s="34" t="str">
        <f>+コピー!Q7</f>
        <v>2021/05 I</v>
      </c>
      <c r="F33" s="30">
        <f>+コピー!S7</f>
        <v>15831</v>
      </c>
      <c r="G33" s="7"/>
      <c r="H33" s="30">
        <f>+コピー!U7</f>
        <v>4592</v>
      </c>
      <c r="I33" s="7">
        <f t="shared" ref="I33:I35" si="46">+H33/F33</f>
        <v>0.29006379887562378</v>
      </c>
      <c r="J33" s="30">
        <f>+コピー!Y7</f>
        <v>3041</v>
      </c>
      <c r="K33" s="7">
        <f t="shared" ref="K33:K35" si="47">+J33/F33</f>
        <v>0.19209146611079528</v>
      </c>
      <c r="L33" s="31">
        <f>VALUE(SUBSTITUTE(コピー!AA7,"円","　"))</f>
        <v>64.599999999999994</v>
      </c>
      <c r="O33" s="43"/>
      <c r="Q33" s="43"/>
      <c r="R33" s="43"/>
      <c r="U33" s="43"/>
      <c r="W33" s="43"/>
      <c r="X33" s="43"/>
    </row>
    <row r="34" spans="3:24">
      <c r="C34" s="64">
        <f>+コピー!P8</f>
        <v>44474</v>
      </c>
      <c r="D34" s="43" t="str">
        <f>+コピー!R8</f>
        <v>3Q</v>
      </c>
      <c r="E34" s="34" t="str">
        <f>+コピー!Q8</f>
        <v>2021/08 I</v>
      </c>
      <c r="F34" s="30">
        <f>+コピー!S8</f>
        <v>11379</v>
      </c>
      <c r="G34" s="7"/>
      <c r="H34" s="30">
        <f>+コピー!U8</f>
        <v>1733</v>
      </c>
      <c r="I34" s="7">
        <f t="shared" si="46"/>
        <v>0.15229809297829336</v>
      </c>
      <c r="J34" s="30">
        <f>+コピー!Y8</f>
        <v>956</v>
      </c>
      <c r="K34" s="7">
        <f t="shared" si="47"/>
        <v>8.4014412514280698E-2</v>
      </c>
      <c r="L34" s="31">
        <f>VALUE(SUBSTITUTE(コピー!AA8,"円","　"))</f>
        <v>20.399999999999999</v>
      </c>
      <c r="O34" s="43"/>
      <c r="Q34" s="43"/>
      <c r="R34" s="43"/>
      <c r="U34" s="43"/>
      <c r="W34" s="43"/>
      <c r="X34" s="43"/>
    </row>
    <row r="35" spans="3:24">
      <c r="C35" s="64">
        <f>+コピー!P9</f>
        <v>44573</v>
      </c>
      <c r="D35" s="43" t="str">
        <f>+コピー!R9</f>
        <v>本</v>
      </c>
      <c r="E35" s="34" t="str">
        <f>+コピー!Q9</f>
        <v>2021/11 I</v>
      </c>
      <c r="F35" s="30">
        <f>+コピー!S9</f>
        <v>9415</v>
      </c>
      <c r="G35" s="7"/>
      <c r="H35" s="30">
        <f>+コピー!U9</f>
        <v>0</v>
      </c>
      <c r="I35" s="7">
        <f t="shared" si="46"/>
        <v>0</v>
      </c>
      <c r="J35" s="30">
        <f>+コピー!Y9</f>
        <v>-355</v>
      </c>
      <c r="K35" s="7">
        <f t="shared" si="47"/>
        <v>-3.7705788635156667E-2</v>
      </c>
      <c r="L35" s="31" t="e">
        <f>VALUE(SUBSTITUTE(コピー!AA9,"円","　"))</f>
        <v>#VALUE!</v>
      </c>
      <c r="O35" s="43"/>
      <c r="Q35" s="43"/>
      <c r="R35" s="43"/>
      <c r="U35" s="43"/>
      <c r="W35" s="43"/>
      <c r="X35" s="43"/>
    </row>
    <row r="36" spans="3:24">
      <c r="O36" s="43"/>
      <c r="Q36" s="43"/>
      <c r="R36" s="43"/>
      <c r="U36" s="43"/>
      <c r="W36" s="43"/>
      <c r="X36" s="43"/>
    </row>
    <row r="37" spans="3:24">
      <c r="F37" s="43"/>
      <c r="G37" s="43"/>
      <c r="H37" s="43"/>
      <c r="I37" s="43"/>
      <c r="J37" s="43"/>
      <c r="K37" s="43"/>
      <c r="L37" s="43"/>
      <c r="M37" s="43"/>
      <c r="N37" s="43"/>
      <c r="O37" s="43"/>
      <c r="Q37" s="43"/>
      <c r="R37" s="43"/>
      <c r="U37" s="43"/>
      <c r="W37" s="43"/>
      <c r="X37" s="43"/>
    </row>
    <row r="38" spans="3:24">
      <c r="F38" s="43"/>
      <c r="G38" s="43"/>
      <c r="H38" s="43"/>
      <c r="I38" s="43"/>
      <c r="J38" s="43"/>
      <c r="K38" s="43"/>
      <c r="L38" s="43"/>
      <c r="M38" s="43"/>
      <c r="N38" s="43"/>
      <c r="O38" s="43"/>
      <c r="Q38" s="43"/>
      <c r="R38" s="43"/>
      <c r="U38" s="43"/>
      <c r="W38" s="43"/>
      <c r="X38" s="43"/>
    </row>
    <row r="39" spans="3:24"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Q39" s="43"/>
      <c r="R39" s="43"/>
      <c r="U39" s="43"/>
      <c r="W39" s="43"/>
      <c r="X39" s="43"/>
    </row>
    <row r="40" spans="3:24"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Q40" s="43"/>
    </row>
    <row r="41" spans="3:24"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Q41" s="43"/>
    </row>
    <row r="42" spans="3:24"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Q42" s="43"/>
    </row>
    <row r="43" spans="3:24"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Q43" s="43"/>
    </row>
    <row r="44" spans="3:24"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Q44" s="43"/>
    </row>
    <row r="45" spans="3:24"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Q45" s="43"/>
    </row>
    <row r="46" spans="3:24"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Q46" s="43"/>
    </row>
    <row r="47" spans="3:24"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Q47" s="43"/>
    </row>
    <row r="48" spans="3:24"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Q48" s="43"/>
    </row>
  </sheetData>
  <mergeCells count="6">
    <mergeCell ref="B3:D3"/>
    <mergeCell ref="G3:R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3DF7-0F84-49FC-8E62-E77E87277C05}">
  <dimension ref="B1:AA17"/>
  <sheetViews>
    <sheetView workbookViewId="0">
      <selection activeCell="Q12" sqref="Q12"/>
    </sheetView>
  </sheetViews>
  <sheetFormatPr defaultRowHeight="18.75"/>
  <cols>
    <col min="1" max="1" width="2" customWidth="1"/>
    <col min="2" max="12" width="7.5" customWidth="1"/>
    <col min="13" max="13" width="2.75" customWidth="1"/>
    <col min="14" max="15" width="7.5" customWidth="1"/>
    <col min="16" max="16" width="8.375" customWidth="1"/>
    <col min="17" max="17" width="7.5" customWidth="1"/>
    <col min="18" max="18" width="3.75" customWidth="1"/>
    <col min="19" max="23" width="7.5" customWidth="1"/>
  </cols>
  <sheetData>
    <row r="1" spans="2:27" s="35" customFormat="1" ht="19.5" thickBot="1">
      <c r="B1" s="35" t="s">
        <v>16</v>
      </c>
      <c r="C1" s="35" t="s">
        <v>17</v>
      </c>
      <c r="D1" s="36" t="s">
        <v>18</v>
      </c>
      <c r="E1" s="35" t="s">
        <v>19</v>
      </c>
      <c r="F1" s="36" t="s">
        <v>18</v>
      </c>
      <c r="G1" s="35" t="s">
        <v>20</v>
      </c>
      <c r="H1" s="36" t="s">
        <v>18</v>
      </c>
      <c r="I1" s="35" t="s">
        <v>21</v>
      </c>
      <c r="J1" s="36" t="s">
        <v>18</v>
      </c>
      <c r="K1" s="35" t="s">
        <v>22</v>
      </c>
      <c r="L1" s="35" t="s">
        <v>23</v>
      </c>
      <c r="O1" s="35" t="s">
        <v>24</v>
      </c>
      <c r="Q1" s="35" t="s">
        <v>16</v>
      </c>
      <c r="S1" s="35" t="s">
        <v>17</v>
      </c>
      <c r="T1" s="36" t="s">
        <v>18</v>
      </c>
      <c r="U1" s="35" t="s">
        <v>3</v>
      </c>
      <c r="V1" s="36" t="s">
        <v>18</v>
      </c>
      <c r="W1" s="35" t="s">
        <v>20</v>
      </c>
      <c r="X1" s="36" t="s">
        <v>18</v>
      </c>
      <c r="Y1" s="35" t="s">
        <v>4</v>
      </c>
      <c r="Z1" s="36" t="s">
        <v>18</v>
      </c>
      <c r="AA1" s="35" t="s">
        <v>6</v>
      </c>
    </row>
    <row r="2" spans="2:27" ht="19.5" thickBot="1">
      <c r="B2" s="17">
        <v>39387</v>
      </c>
      <c r="C2" s="18">
        <v>40085</v>
      </c>
      <c r="D2" s="19">
        <v>0.62</v>
      </c>
      <c r="E2" s="18">
        <v>9006</v>
      </c>
      <c r="F2" s="19">
        <v>0.52600000000000002</v>
      </c>
      <c r="G2" s="18">
        <v>7949</v>
      </c>
      <c r="H2" s="19">
        <v>0.49299999999999999</v>
      </c>
      <c r="I2" s="18">
        <v>4557</v>
      </c>
      <c r="J2" s="19">
        <v>0.66500000000000004</v>
      </c>
      <c r="K2" s="21" t="s">
        <v>74</v>
      </c>
      <c r="L2" s="27" t="s">
        <v>75</v>
      </c>
      <c r="N2" s="37"/>
      <c r="O2" s="38"/>
      <c r="P2" s="69">
        <v>43927</v>
      </c>
      <c r="Q2" s="57" t="s">
        <v>52</v>
      </c>
      <c r="R2" s="57" t="s">
        <v>53</v>
      </c>
      <c r="S2" s="23">
        <v>23468</v>
      </c>
      <c r="T2" s="25">
        <v>0.376</v>
      </c>
      <c r="U2" s="23">
        <v>5535</v>
      </c>
      <c r="V2" s="25">
        <v>0.77100000000000002</v>
      </c>
      <c r="W2" s="23">
        <v>5359</v>
      </c>
      <c r="X2" s="25">
        <v>0.79400000000000004</v>
      </c>
      <c r="Y2" s="23">
        <v>3587</v>
      </c>
      <c r="Z2" s="25">
        <v>0.76300000000000001</v>
      </c>
      <c r="AA2" s="28" t="s">
        <v>58</v>
      </c>
    </row>
    <row r="3" spans="2:27" ht="19.5" thickBot="1">
      <c r="B3" s="22">
        <v>39753</v>
      </c>
      <c r="C3" s="23">
        <v>51041</v>
      </c>
      <c r="D3" s="25">
        <v>0.27300000000000002</v>
      </c>
      <c r="E3" s="23">
        <v>7562</v>
      </c>
      <c r="F3" s="24">
        <v>-0.16</v>
      </c>
      <c r="G3" s="23">
        <v>6376</v>
      </c>
      <c r="H3" s="24">
        <v>-0.19800000000000001</v>
      </c>
      <c r="I3" s="23">
        <v>3463</v>
      </c>
      <c r="J3" s="24">
        <v>-0.24</v>
      </c>
      <c r="K3" s="26" t="s">
        <v>76</v>
      </c>
      <c r="L3" s="28" t="s">
        <v>77</v>
      </c>
      <c r="N3" s="37"/>
      <c r="O3" s="38"/>
      <c r="P3" s="69">
        <v>44018</v>
      </c>
      <c r="Q3" s="61" t="s">
        <v>54</v>
      </c>
      <c r="R3" s="61" t="s">
        <v>55</v>
      </c>
      <c r="S3" s="18">
        <v>21582</v>
      </c>
      <c r="T3" s="19">
        <v>0.24099999999999999</v>
      </c>
      <c r="U3" s="70">
        <v>-3365</v>
      </c>
      <c r="V3" s="20">
        <v>-1.6950000000000001</v>
      </c>
      <c r="W3" s="70">
        <v>-3469</v>
      </c>
      <c r="X3" s="20">
        <v>-1.7470000000000001</v>
      </c>
      <c r="Y3" s="70">
        <v>-2440</v>
      </c>
      <c r="Z3" s="20">
        <v>-1.762</v>
      </c>
      <c r="AA3" s="27" t="s">
        <v>33</v>
      </c>
    </row>
    <row r="4" spans="2:27" ht="19.5" thickBot="1">
      <c r="B4" s="17">
        <v>40118</v>
      </c>
      <c r="C4" s="18">
        <v>33629</v>
      </c>
      <c r="D4" s="20">
        <v>-0.34100000000000003</v>
      </c>
      <c r="E4" s="18">
        <v>1606</v>
      </c>
      <c r="F4" s="20">
        <v>-0.78800000000000003</v>
      </c>
      <c r="G4" s="58">
        <v>656</v>
      </c>
      <c r="H4" s="20">
        <v>-0.89700000000000002</v>
      </c>
      <c r="I4" s="58">
        <v>108</v>
      </c>
      <c r="J4" s="20">
        <v>-0.96899999999999997</v>
      </c>
      <c r="K4" s="21" t="s">
        <v>37</v>
      </c>
      <c r="L4" s="27" t="s">
        <v>78</v>
      </c>
      <c r="N4" s="37"/>
      <c r="O4" s="38"/>
      <c r="P4" s="69">
        <v>44109</v>
      </c>
      <c r="Q4" s="57" t="s">
        <v>59</v>
      </c>
      <c r="R4" s="57" t="s">
        <v>60</v>
      </c>
      <c r="S4" s="23">
        <v>11259</v>
      </c>
      <c r="T4" s="24">
        <v>-3.0000000000000001E-3</v>
      </c>
      <c r="U4" s="23">
        <v>2474</v>
      </c>
      <c r="V4" s="24">
        <v>-0.32300000000000001</v>
      </c>
      <c r="W4" s="23">
        <v>2267</v>
      </c>
      <c r="X4" s="24">
        <v>-0.35799999999999998</v>
      </c>
      <c r="Y4" s="23">
        <v>1321</v>
      </c>
      <c r="Z4" s="24">
        <v>-0.45200000000000001</v>
      </c>
      <c r="AA4" s="28" t="s">
        <v>61</v>
      </c>
    </row>
    <row r="5" spans="2:27" ht="19.5" thickBot="1">
      <c r="B5" s="22">
        <v>40483</v>
      </c>
      <c r="C5" s="23">
        <v>26449</v>
      </c>
      <c r="D5" s="24">
        <v>-0.214</v>
      </c>
      <c r="E5" s="23">
        <v>1726</v>
      </c>
      <c r="F5" s="25">
        <v>7.4999999999999997E-2</v>
      </c>
      <c r="G5" s="60">
        <v>803</v>
      </c>
      <c r="H5" s="25">
        <v>0.224</v>
      </c>
      <c r="I5" s="60">
        <v>421</v>
      </c>
      <c r="J5" s="25">
        <v>2.8980000000000001</v>
      </c>
      <c r="K5" s="26" t="s">
        <v>79</v>
      </c>
      <c r="L5" s="28" t="s">
        <v>80</v>
      </c>
      <c r="N5" s="37"/>
      <c r="O5" s="38"/>
      <c r="P5" s="69">
        <v>44208</v>
      </c>
      <c r="Q5" s="57" t="s">
        <v>62</v>
      </c>
      <c r="R5" s="57" t="s">
        <v>63</v>
      </c>
      <c r="S5" s="23">
        <v>7630</v>
      </c>
      <c r="T5" s="24">
        <v>-0.49099999999999999</v>
      </c>
      <c r="U5" s="23">
        <v>1783</v>
      </c>
      <c r="V5" s="25">
        <v>0.66300000000000003</v>
      </c>
      <c r="W5" s="23">
        <v>1744</v>
      </c>
      <c r="X5" s="25">
        <v>0.88100000000000001</v>
      </c>
      <c r="Y5" s="23">
        <v>1134</v>
      </c>
      <c r="Z5" s="25">
        <v>0.42099999999999999</v>
      </c>
      <c r="AA5" s="28" t="s">
        <v>64</v>
      </c>
    </row>
    <row r="6" spans="2:27" ht="19.5" thickBot="1">
      <c r="B6" s="17">
        <v>40848</v>
      </c>
      <c r="C6" s="18">
        <v>24759</v>
      </c>
      <c r="D6" s="20">
        <v>-6.4000000000000001E-2</v>
      </c>
      <c r="E6" s="18">
        <v>2389</v>
      </c>
      <c r="F6" s="19">
        <v>0.38400000000000001</v>
      </c>
      <c r="G6" s="18">
        <v>1574</v>
      </c>
      <c r="H6" s="19">
        <v>0.96</v>
      </c>
      <c r="I6" s="58">
        <v>751</v>
      </c>
      <c r="J6" s="19">
        <v>0.78400000000000003</v>
      </c>
      <c r="K6" s="21" t="s">
        <v>81</v>
      </c>
      <c r="L6" s="27" t="s">
        <v>82</v>
      </c>
      <c r="N6" s="37"/>
      <c r="O6" s="38"/>
      <c r="P6" s="69">
        <v>44291</v>
      </c>
      <c r="Q6" s="57" t="s">
        <v>67</v>
      </c>
      <c r="R6" s="57" t="s">
        <v>53</v>
      </c>
      <c r="S6" s="23">
        <v>25101</v>
      </c>
      <c r="T6" s="25">
        <v>7.0000000000000007E-2</v>
      </c>
      <c r="U6" s="23">
        <v>4640</v>
      </c>
      <c r="V6" s="24">
        <v>-0.16200000000000001</v>
      </c>
      <c r="W6" s="23">
        <v>4468</v>
      </c>
      <c r="X6" s="24">
        <v>-0.16600000000000001</v>
      </c>
      <c r="Y6" s="23">
        <v>3079</v>
      </c>
      <c r="Z6" s="24">
        <v>-0.14199999999999999</v>
      </c>
      <c r="AA6" s="28" t="s">
        <v>68</v>
      </c>
    </row>
    <row r="7" spans="2:27" ht="19.5" thickBot="1">
      <c r="B7" s="57" t="s">
        <v>38</v>
      </c>
      <c r="C7" s="23">
        <v>24195</v>
      </c>
      <c r="D7" s="24">
        <v>-2.3E-2</v>
      </c>
      <c r="E7" s="23">
        <v>2856</v>
      </c>
      <c r="F7" s="25">
        <v>0.19500000000000001</v>
      </c>
      <c r="G7" s="23">
        <v>2218</v>
      </c>
      <c r="H7" s="25">
        <v>0.40899999999999997</v>
      </c>
      <c r="I7" s="23">
        <v>1465</v>
      </c>
      <c r="J7" s="25">
        <v>0.95099999999999996</v>
      </c>
      <c r="K7" s="26" t="s">
        <v>83</v>
      </c>
      <c r="L7" s="28" t="s">
        <v>84</v>
      </c>
      <c r="N7" s="37">
        <v>41214</v>
      </c>
      <c r="O7" s="38" t="s">
        <v>34</v>
      </c>
      <c r="P7" s="69">
        <v>44382</v>
      </c>
      <c r="Q7" s="57" t="s">
        <v>69</v>
      </c>
      <c r="R7" s="57" t="s">
        <v>55</v>
      </c>
      <c r="S7" s="23">
        <v>15831</v>
      </c>
      <c r="T7" s="24">
        <v>-0.26600000000000001</v>
      </c>
      <c r="U7" s="23">
        <v>4592</v>
      </c>
      <c r="V7" s="25">
        <v>2.3650000000000002</v>
      </c>
      <c r="W7" s="23">
        <v>4491</v>
      </c>
      <c r="X7" s="25">
        <v>2.2949999999999999</v>
      </c>
      <c r="Y7" s="23">
        <v>3041</v>
      </c>
      <c r="Z7" s="25">
        <v>2.246</v>
      </c>
      <c r="AA7" s="28" t="s">
        <v>70</v>
      </c>
    </row>
    <row r="8" spans="2:27" ht="19.5" thickBot="1">
      <c r="B8" s="61" t="s">
        <v>39</v>
      </c>
      <c r="C8" s="18">
        <v>35070</v>
      </c>
      <c r="D8" s="19">
        <v>0.44900000000000001</v>
      </c>
      <c r="E8" s="18">
        <v>3909</v>
      </c>
      <c r="F8" s="19">
        <v>0.36899999999999999</v>
      </c>
      <c r="G8" s="18">
        <v>3217</v>
      </c>
      <c r="H8" s="19">
        <v>0.45</v>
      </c>
      <c r="I8" s="18">
        <v>2003</v>
      </c>
      <c r="J8" s="19">
        <v>0.36699999999999999</v>
      </c>
      <c r="K8" s="21" t="s">
        <v>85</v>
      </c>
      <c r="L8" s="27" t="s">
        <v>86</v>
      </c>
      <c r="N8" s="37">
        <v>41579</v>
      </c>
      <c r="O8" s="38" t="s">
        <v>46</v>
      </c>
      <c r="P8" s="69">
        <v>44474</v>
      </c>
      <c r="Q8" s="57" t="s">
        <v>71</v>
      </c>
      <c r="R8" s="57" t="s">
        <v>60</v>
      </c>
      <c r="S8" s="23">
        <v>11379</v>
      </c>
      <c r="T8" s="25">
        <v>1.0999999999999999E-2</v>
      </c>
      <c r="U8" s="23">
        <v>1733</v>
      </c>
      <c r="V8" s="24">
        <v>-0.3</v>
      </c>
      <c r="W8" s="23">
        <v>1530</v>
      </c>
      <c r="X8" s="24">
        <v>-0.32500000000000001</v>
      </c>
      <c r="Y8" s="60">
        <v>956</v>
      </c>
      <c r="Z8" s="24">
        <v>-0.27600000000000002</v>
      </c>
      <c r="AA8" s="28" t="s">
        <v>72</v>
      </c>
    </row>
    <row r="9" spans="2:27" ht="19.5" thickBot="1">
      <c r="B9" s="57" t="s">
        <v>40</v>
      </c>
      <c r="C9" s="23">
        <v>49981</v>
      </c>
      <c r="D9" s="25">
        <v>0.42499999999999999</v>
      </c>
      <c r="E9" s="23">
        <v>5560</v>
      </c>
      <c r="F9" s="25">
        <v>0.42199999999999999</v>
      </c>
      <c r="G9" s="23">
        <v>4663</v>
      </c>
      <c r="H9" s="25">
        <v>0.44900000000000001</v>
      </c>
      <c r="I9" s="23">
        <v>2874</v>
      </c>
      <c r="J9" s="25">
        <v>0.435</v>
      </c>
      <c r="K9" s="26" t="s">
        <v>87</v>
      </c>
      <c r="L9" s="28" t="s">
        <v>88</v>
      </c>
      <c r="N9" s="37">
        <v>41944</v>
      </c>
      <c r="O9" s="38" t="s">
        <v>47</v>
      </c>
      <c r="P9" s="69">
        <v>44573</v>
      </c>
      <c r="Q9" s="57" t="s">
        <v>101</v>
      </c>
      <c r="R9" s="57" t="s">
        <v>63</v>
      </c>
      <c r="S9" s="23">
        <v>9415</v>
      </c>
      <c r="T9" s="25">
        <v>0.23400000000000001</v>
      </c>
      <c r="U9" s="60">
        <v>0</v>
      </c>
      <c r="V9" s="24">
        <v>-1</v>
      </c>
      <c r="W9" s="77">
        <v>-187</v>
      </c>
      <c r="X9" s="24">
        <v>-1.107</v>
      </c>
      <c r="Y9" s="77">
        <v>-355</v>
      </c>
      <c r="Z9" s="24">
        <v>-1.3129999999999999</v>
      </c>
      <c r="AA9" s="28" t="s">
        <v>33</v>
      </c>
    </row>
    <row r="10" spans="2:27" ht="19.5" thickBot="1">
      <c r="B10" s="61" t="s">
        <v>41</v>
      </c>
      <c r="C10" s="18">
        <v>43006</v>
      </c>
      <c r="D10" s="20">
        <v>-0.14000000000000001</v>
      </c>
      <c r="E10" s="18">
        <v>6891</v>
      </c>
      <c r="F10" s="19">
        <v>0.23899999999999999</v>
      </c>
      <c r="G10" s="18">
        <v>6040</v>
      </c>
      <c r="H10" s="19">
        <v>0.29499999999999998</v>
      </c>
      <c r="I10" s="18">
        <v>4135</v>
      </c>
      <c r="J10" s="19">
        <v>0.439</v>
      </c>
      <c r="K10" s="21" t="s">
        <v>89</v>
      </c>
      <c r="L10" s="27" t="s">
        <v>90</v>
      </c>
      <c r="N10" s="37">
        <v>42309</v>
      </c>
      <c r="O10" s="38" t="s">
        <v>35</v>
      </c>
    </row>
    <row r="11" spans="2:27" ht="19.5" thickBot="1">
      <c r="B11" s="57" t="s">
        <v>42</v>
      </c>
      <c r="C11" s="23">
        <v>49818</v>
      </c>
      <c r="D11" s="25">
        <v>0.158</v>
      </c>
      <c r="E11" s="23">
        <v>9279</v>
      </c>
      <c r="F11" s="25">
        <v>0.34699999999999998</v>
      </c>
      <c r="G11" s="23">
        <v>8450</v>
      </c>
      <c r="H11" s="25">
        <v>0.39900000000000002</v>
      </c>
      <c r="I11" s="23">
        <v>5547</v>
      </c>
      <c r="J11" s="25">
        <v>0.34100000000000003</v>
      </c>
      <c r="K11" s="26" t="s">
        <v>91</v>
      </c>
      <c r="L11" s="28" t="s">
        <v>92</v>
      </c>
      <c r="N11" s="37">
        <v>42675</v>
      </c>
      <c r="O11" s="38" t="s">
        <v>48</v>
      </c>
    </row>
    <row r="12" spans="2:27" ht="19.5" thickBot="1">
      <c r="B12" s="61" t="s">
        <v>43</v>
      </c>
      <c r="C12" s="18">
        <v>57754</v>
      </c>
      <c r="D12" s="19">
        <v>0.159</v>
      </c>
      <c r="E12" s="18">
        <v>9833</v>
      </c>
      <c r="F12" s="19">
        <v>0.06</v>
      </c>
      <c r="G12" s="18">
        <v>9049</v>
      </c>
      <c r="H12" s="19">
        <v>7.0999999999999994E-2</v>
      </c>
      <c r="I12" s="18">
        <v>6155</v>
      </c>
      <c r="J12" s="19">
        <v>0.11</v>
      </c>
      <c r="K12" s="21" t="s">
        <v>93</v>
      </c>
      <c r="L12" s="27" t="s">
        <v>94</v>
      </c>
      <c r="N12" s="37">
        <v>43040</v>
      </c>
      <c r="O12" s="38" t="s">
        <v>49</v>
      </c>
    </row>
    <row r="13" spans="2:27" ht="19.5" thickBot="1">
      <c r="B13" s="57" t="s">
        <v>44</v>
      </c>
      <c r="C13" s="23">
        <v>61543</v>
      </c>
      <c r="D13" s="25">
        <v>6.6000000000000003E-2</v>
      </c>
      <c r="E13" s="23">
        <v>10875</v>
      </c>
      <c r="F13" s="25">
        <v>0.106</v>
      </c>
      <c r="G13" s="23">
        <v>10171</v>
      </c>
      <c r="H13" s="25">
        <v>0.124</v>
      </c>
      <c r="I13" s="23">
        <v>6852</v>
      </c>
      <c r="J13" s="25">
        <v>0.113</v>
      </c>
      <c r="K13" s="26" t="s">
        <v>95</v>
      </c>
      <c r="L13" s="28" t="s">
        <v>96</v>
      </c>
      <c r="N13" s="37">
        <v>43405</v>
      </c>
      <c r="O13" s="38" t="s">
        <v>50</v>
      </c>
    </row>
    <row r="14" spans="2:27" ht="19.5" thickBot="1">
      <c r="B14" s="61" t="s">
        <v>45</v>
      </c>
      <c r="C14" s="18">
        <v>60727</v>
      </c>
      <c r="D14" s="20">
        <v>-1.2999999999999999E-2</v>
      </c>
      <c r="E14" s="18">
        <v>12690</v>
      </c>
      <c r="F14" s="19">
        <v>0.16700000000000001</v>
      </c>
      <c r="G14" s="18">
        <v>12090</v>
      </c>
      <c r="H14" s="19">
        <v>0.189</v>
      </c>
      <c r="I14" s="18">
        <v>8447</v>
      </c>
      <c r="J14" s="19">
        <v>0.23300000000000001</v>
      </c>
      <c r="K14" s="21" t="s">
        <v>97</v>
      </c>
      <c r="L14" s="27" t="s">
        <v>98</v>
      </c>
      <c r="N14" s="37">
        <v>43770</v>
      </c>
      <c r="O14" s="38" t="s">
        <v>51</v>
      </c>
    </row>
    <row r="15" spans="2:27" ht="19.5" thickBot="1">
      <c r="B15" s="57" t="s">
        <v>62</v>
      </c>
      <c r="C15" s="23">
        <v>63939</v>
      </c>
      <c r="D15" s="25">
        <v>5.2999999999999999E-2</v>
      </c>
      <c r="E15" s="23">
        <v>6427</v>
      </c>
      <c r="F15" s="24">
        <v>-0.49399999999999999</v>
      </c>
      <c r="G15" s="23">
        <v>5901</v>
      </c>
      <c r="H15" s="24">
        <v>-0.51200000000000001</v>
      </c>
      <c r="I15" s="23">
        <v>3602</v>
      </c>
      <c r="J15" s="24">
        <v>-0.57399999999999995</v>
      </c>
      <c r="K15" s="26" t="s">
        <v>99</v>
      </c>
      <c r="L15" s="28" t="s">
        <v>100</v>
      </c>
      <c r="N15" s="37">
        <v>44136</v>
      </c>
      <c r="O15" s="38" t="s">
        <v>65</v>
      </c>
    </row>
    <row r="16" spans="2:27" ht="19.5" thickBot="1">
      <c r="B16" s="61" t="s">
        <v>101</v>
      </c>
      <c r="C16" s="18">
        <v>61726</v>
      </c>
      <c r="D16" s="20">
        <v>-3.5000000000000003E-2</v>
      </c>
      <c r="E16" s="18">
        <v>10965</v>
      </c>
      <c r="F16" s="19">
        <v>0.70599999999999996</v>
      </c>
      <c r="G16" s="18">
        <v>10302</v>
      </c>
      <c r="H16" s="19">
        <v>0.746</v>
      </c>
      <c r="I16" s="18">
        <v>6721</v>
      </c>
      <c r="J16" s="19">
        <v>0.86599999999999999</v>
      </c>
      <c r="K16" s="21" t="s">
        <v>102</v>
      </c>
      <c r="L16" s="27" t="s">
        <v>103</v>
      </c>
      <c r="N16" s="37">
        <v>44501</v>
      </c>
      <c r="O16" s="38" t="s">
        <v>106</v>
      </c>
    </row>
    <row r="17" spans="2:15" ht="24.75" thickBot="1">
      <c r="B17" s="57" t="s">
        <v>104</v>
      </c>
      <c r="C17" s="23">
        <v>80000</v>
      </c>
      <c r="D17" s="25">
        <v>0.29599999999999999</v>
      </c>
      <c r="E17" s="23">
        <v>12762</v>
      </c>
      <c r="F17" s="25">
        <v>0.16400000000000001</v>
      </c>
      <c r="G17" s="23">
        <v>12000</v>
      </c>
      <c r="H17" s="25">
        <v>0.16500000000000001</v>
      </c>
      <c r="I17" s="23">
        <v>7954</v>
      </c>
      <c r="J17" s="25">
        <v>0.183</v>
      </c>
      <c r="K17" s="26" t="s">
        <v>105</v>
      </c>
      <c r="L17" s="28" t="s">
        <v>33</v>
      </c>
      <c r="N17" s="39" t="s">
        <v>107</v>
      </c>
      <c r="O17" s="38" t="s">
        <v>108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テンプレート</vt:lpstr>
      <vt:lpstr>コピー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2022-01-28T07:12:32Z</dcterms:created>
  <dcterms:modified xsi:type="dcterms:W3CDTF">2022-01-28T07:13:11Z</dcterms:modified>
</cp:coreProperties>
</file>