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/>
  <xr:revisionPtr revIDLastSave="0" documentId="13_ncr:1_{D51DE7DA-F968-42D0-B0FD-C853AA4F1EBB}" xr6:coauthVersionLast="47" xr6:coauthVersionMax="47" xr10:uidLastSave="{00000000-0000-0000-0000-000000000000}"/>
  <bookViews>
    <workbookView xWindow="735" yWindow="180" windowWidth="26535" windowHeight="14610" xr2:uid="{00000000-000D-0000-FFFF-FFFF00000000}"/>
  </bookViews>
  <sheets>
    <sheet name="テンプレート" sheetId="3" r:id="rId1"/>
    <sheet name="コピー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3" l="1"/>
  <c r="C34" i="3"/>
  <c r="C35" i="3"/>
  <c r="C32" i="3"/>
  <c r="U24" i="3"/>
  <c r="U2" i="3" s="1"/>
  <c r="V2" i="3"/>
  <c r="T2" i="3"/>
  <c r="S2" i="3"/>
  <c r="H2" i="3"/>
  <c r="E24" i="3"/>
  <c r="E2" i="3" s="1"/>
  <c r="F24" i="3"/>
  <c r="H24" i="3"/>
  <c r="J24" i="3"/>
  <c r="L24" i="3"/>
  <c r="N24" i="3" s="1"/>
  <c r="M24" i="3"/>
  <c r="O24" i="3" s="1"/>
  <c r="Q24" i="3"/>
  <c r="R24" i="3" s="1"/>
  <c r="A14" i="3"/>
  <c r="U23" i="3"/>
  <c r="D33" i="3"/>
  <c r="E33" i="3"/>
  <c r="F33" i="3"/>
  <c r="H33" i="3"/>
  <c r="J33" i="3"/>
  <c r="L33" i="3"/>
  <c r="D34" i="3"/>
  <c r="E34" i="3"/>
  <c r="F34" i="3"/>
  <c r="G34" i="3" s="1"/>
  <c r="H34" i="3"/>
  <c r="J34" i="3"/>
  <c r="L34" i="3"/>
  <c r="D35" i="3"/>
  <c r="E35" i="3"/>
  <c r="F35" i="3"/>
  <c r="H35" i="3"/>
  <c r="I35" i="3" s="1"/>
  <c r="J35" i="3"/>
  <c r="L35" i="3"/>
  <c r="D32" i="3"/>
  <c r="E32" i="3"/>
  <c r="F32" i="3"/>
  <c r="G33" i="3" s="1"/>
  <c r="H32" i="3"/>
  <c r="J32" i="3"/>
  <c r="L32" i="3"/>
  <c r="E23" i="3"/>
  <c r="F23" i="3"/>
  <c r="H23" i="3"/>
  <c r="J23" i="3"/>
  <c r="L23" i="3"/>
  <c r="N23" i="3" s="1"/>
  <c r="M23" i="3"/>
  <c r="O23" i="3" s="1"/>
  <c r="P23" i="3" l="1"/>
  <c r="G24" i="3"/>
  <c r="G2" i="3" s="1"/>
  <c r="K34" i="3"/>
  <c r="G35" i="3"/>
  <c r="Q2" i="3"/>
  <c r="K24" i="3"/>
  <c r="K2" i="3" s="1"/>
  <c r="C24" i="3"/>
  <c r="J2" i="3"/>
  <c r="I24" i="3"/>
  <c r="I2" i="3" s="1"/>
  <c r="F2" i="3"/>
  <c r="L2" i="3"/>
  <c r="M2" i="3"/>
  <c r="P24" i="3"/>
  <c r="A12" i="3"/>
  <c r="K33" i="3"/>
  <c r="I34" i="3"/>
  <c r="I33" i="3"/>
  <c r="K35" i="3"/>
  <c r="G32" i="3"/>
  <c r="K32" i="3"/>
  <c r="I32" i="3"/>
  <c r="C23" i="3"/>
  <c r="K23" i="3"/>
  <c r="I23" i="3"/>
  <c r="U15" i="3" l="1"/>
  <c r="U16" i="3"/>
  <c r="U17" i="3"/>
  <c r="U18" i="3"/>
  <c r="U19" i="3"/>
  <c r="U20" i="3"/>
  <c r="U21" i="3"/>
  <c r="U22" i="3"/>
  <c r="Q23" i="3"/>
  <c r="Q16" i="3"/>
  <c r="Q17" i="3"/>
  <c r="Q18" i="3"/>
  <c r="Q19" i="3"/>
  <c r="Q20" i="3"/>
  <c r="Q21" i="3"/>
  <c r="Q22" i="3"/>
  <c r="R22" i="3" l="1"/>
  <c r="N26" i="3" l="1"/>
  <c r="N27" i="3" s="1"/>
  <c r="N28" i="3" s="1"/>
  <c r="N29" i="3" s="1"/>
  <c r="K26" i="3"/>
  <c r="K27" i="3" s="1"/>
  <c r="K28" i="3" s="1"/>
  <c r="K29" i="3" s="1"/>
  <c r="I26" i="3"/>
  <c r="I27" i="3" s="1"/>
  <c r="I28" i="3" s="1"/>
  <c r="I29" i="3" s="1"/>
  <c r="G26" i="3"/>
  <c r="G27" i="3" s="1"/>
  <c r="G28" i="3" s="1"/>
  <c r="G29" i="3" s="1"/>
  <c r="A6" i="3"/>
  <c r="E5" i="3" l="1"/>
  <c r="E4" i="3"/>
  <c r="E3" i="3"/>
  <c r="H18" i="3"/>
  <c r="H19" i="3"/>
  <c r="H20" i="3"/>
  <c r="L11" i="3" l="1"/>
  <c r="N11" i="3" s="1"/>
  <c r="L22" i="3" l="1"/>
  <c r="M22" i="3"/>
  <c r="J22" i="3"/>
  <c r="H22" i="3"/>
  <c r="E22" i="3"/>
  <c r="F22" i="3"/>
  <c r="G23" i="3" s="1"/>
  <c r="C22" i="3" l="1"/>
  <c r="N22" i="3"/>
  <c r="K22" i="3"/>
  <c r="O22" i="3"/>
  <c r="I22" i="3"/>
  <c r="P22" i="3" l="1"/>
  <c r="F25" i="3"/>
  <c r="Q15" i="3"/>
  <c r="R15" i="3" s="1"/>
  <c r="M10" i="3"/>
  <c r="M11" i="3"/>
  <c r="M12" i="3"/>
  <c r="M13" i="3"/>
  <c r="M14" i="3"/>
  <c r="M15" i="3"/>
  <c r="M16" i="3"/>
  <c r="M17" i="3"/>
  <c r="M18" i="3"/>
  <c r="M19" i="3"/>
  <c r="M20" i="3"/>
  <c r="M21" i="3"/>
  <c r="O2" i="3" s="1"/>
  <c r="M9" i="3"/>
  <c r="L10" i="3"/>
  <c r="L12" i="3"/>
  <c r="N12" i="3" s="1"/>
  <c r="L13" i="3"/>
  <c r="N13" i="3" s="1"/>
  <c r="L14" i="3"/>
  <c r="N14" i="3" s="1"/>
  <c r="L15" i="3"/>
  <c r="N15" i="3" s="1"/>
  <c r="L16" i="3"/>
  <c r="N16" i="3" s="1"/>
  <c r="L17" i="3"/>
  <c r="N17" i="3" s="1"/>
  <c r="L18" i="3"/>
  <c r="N18" i="3" s="1"/>
  <c r="L19" i="3"/>
  <c r="N19" i="3" s="1"/>
  <c r="L20" i="3"/>
  <c r="N20" i="3" s="1"/>
  <c r="L21" i="3"/>
  <c r="N21" i="3" s="1"/>
  <c r="L9" i="3"/>
  <c r="J10" i="3"/>
  <c r="J11" i="3"/>
  <c r="C11" i="3" s="1"/>
  <c r="J12" i="3"/>
  <c r="J13" i="3"/>
  <c r="J14" i="3"/>
  <c r="J15" i="3"/>
  <c r="J16" i="3"/>
  <c r="J17" i="3"/>
  <c r="J18" i="3"/>
  <c r="J19" i="3"/>
  <c r="J20" i="3"/>
  <c r="J21" i="3"/>
  <c r="J9" i="3"/>
  <c r="H10" i="3"/>
  <c r="H11" i="3"/>
  <c r="H12" i="3"/>
  <c r="H13" i="3"/>
  <c r="H14" i="3"/>
  <c r="H15" i="3"/>
  <c r="H16" i="3"/>
  <c r="H17" i="3"/>
  <c r="H21" i="3"/>
  <c r="H9" i="3"/>
  <c r="F10" i="3"/>
  <c r="F11" i="3"/>
  <c r="F12" i="3"/>
  <c r="F13" i="3"/>
  <c r="F14" i="3"/>
  <c r="F15" i="3"/>
  <c r="F16" i="3"/>
  <c r="F17" i="3"/>
  <c r="F18" i="3"/>
  <c r="F19" i="3"/>
  <c r="F20" i="3"/>
  <c r="F21" i="3"/>
  <c r="F9" i="3"/>
  <c r="E10" i="3"/>
  <c r="E11" i="3"/>
  <c r="E12" i="3"/>
  <c r="E13" i="3"/>
  <c r="E14" i="3"/>
  <c r="E15" i="3"/>
  <c r="E16" i="3"/>
  <c r="E17" i="3"/>
  <c r="E18" i="3"/>
  <c r="E19" i="3"/>
  <c r="E20" i="3"/>
  <c r="E21" i="3"/>
  <c r="E9" i="3"/>
  <c r="C18" i="3" l="1"/>
  <c r="C12" i="3"/>
  <c r="C10" i="3"/>
  <c r="C14" i="3"/>
  <c r="C15" i="3"/>
  <c r="C13" i="3"/>
  <c r="C9" i="3"/>
  <c r="C16" i="3"/>
  <c r="C19" i="3"/>
  <c r="F26" i="3"/>
  <c r="F27" i="3" s="1"/>
  <c r="J25" i="3"/>
  <c r="H25" i="3"/>
  <c r="G22" i="3"/>
  <c r="C20" i="3"/>
  <c r="C17" i="3"/>
  <c r="I18" i="3"/>
  <c r="I12" i="3"/>
  <c r="I9" i="3"/>
  <c r="I16" i="3"/>
  <c r="I19" i="3"/>
  <c r="I13" i="3"/>
  <c r="G15" i="3"/>
  <c r="I10" i="3"/>
  <c r="K11" i="3"/>
  <c r="I15" i="3"/>
  <c r="G19" i="3"/>
  <c r="G13" i="3"/>
  <c r="I20" i="3"/>
  <c r="I14" i="3"/>
  <c r="C21" i="3"/>
  <c r="K21" i="3"/>
  <c r="K15" i="3"/>
  <c r="K17" i="3"/>
  <c r="I21" i="3"/>
  <c r="K9" i="3"/>
  <c r="K16" i="3"/>
  <c r="K10" i="3"/>
  <c r="K20" i="3"/>
  <c r="K14" i="3"/>
  <c r="K19" i="3"/>
  <c r="K13" i="3"/>
  <c r="G16" i="3"/>
  <c r="G10" i="3"/>
  <c r="I17" i="3"/>
  <c r="I11" i="3"/>
  <c r="K18" i="3"/>
  <c r="K12" i="3"/>
  <c r="G21" i="3"/>
  <c r="G18" i="3"/>
  <c r="G12" i="3"/>
  <c r="G17" i="3"/>
  <c r="G11" i="3"/>
  <c r="G20" i="3"/>
  <c r="G14" i="3"/>
  <c r="R16" i="3"/>
  <c r="R17" i="3"/>
  <c r="R18" i="3"/>
  <c r="R19" i="3"/>
  <c r="R20" i="3"/>
  <c r="R21" i="3"/>
  <c r="O10" i="3"/>
  <c r="O11" i="3"/>
  <c r="P11" i="3" s="1"/>
  <c r="O12" i="3"/>
  <c r="P12" i="3" s="1"/>
  <c r="O13" i="3"/>
  <c r="P13" i="3" s="1"/>
  <c r="O14" i="3"/>
  <c r="P14" i="3" s="1"/>
  <c r="O15" i="3"/>
  <c r="P15" i="3" s="1"/>
  <c r="O16" i="3"/>
  <c r="P16" i="3" s="1"/>
  <c r="O17" i="3"/>
  <c r="P17" i="3" s="1"/>
  <c r="O18" i="3"/>
  <c r="P18" i="3" s="1"/>
  <c r="O19" i="3"/>
  <c r="P19" i="3" s="1"/>
  <c r="O20" i="3"/>
  <c r="P20" i="3" s="1"/>
  <c r="O21" i="3"/>
  <c r="P21" i="3" s="1"/>
  <c r="O9" i="3"/>
  <c r="H27" i="3" l="1"/>
  <c r="J27" i="3"/>
  <c r="F28" i="3"/>
  <c r="J26" i="3"/>
  <c r="H26" i="3"/>
  <c r="I8" i="3"/>
  <c r="G8" i="3"/>
  <c r="K8" i="3"/>
  <c r="O8" i="3"/>
  <c r="N10" i="3"/>
  <c r="P10" i="3" s="1"/>
  <c r="N9" i="3"/>
  <c r="P9" i="3" s="1"/>
  <c r="R2" i="3"/>
  <c r="N2" i="3"/>
  <c r="J28" i="3" l="1"/>
  <c r="H28" i="3"/>
  <c r="F29" i="3"/>
  <c r="C25" i="3"/>
  <c r="N8" i="3"/>
  <c r="J29" i="3" l="1"/>
  <c r="H29" i="3"/>
  <c r="C26" i="3"/>
  <c r="C27" i="3" s="1"/>
  <c r="L25" i="3"/>
  <c r="B25" i="3" s="1"/>
  <c r="R23" i="3"/>
  <c r="C28" i="3" l="1"/>
  <c r="L27" i="3"/>
  <c r="B27" i="3" s="1"/>
  <c r="L26" i="3"/>
  <c r="B26" i="3" s="1"/>
  <c r="C29" i="3" l="1"/>
  <c r="L29" i="3" s="1"/>
  <c r="B29" i="3" s="1"/>
  <c r="E6" i="3" s="1"/>
  <c r="L28" i="3"/>
  <c r="B28" i="3" s="1"/>
  <c r="D29" i="3" l="1"/>
  <c r="E7" i="3" s="1"/>
</calcChain>
</file>

<file path=xl/sharedStrings.xml><?xml version="1.0" encoding="utf-8"?>
<sst xmlns="http://schemas.openxmlformats.org/spreadsheetml/2006/main" count="108" uniqueCount="92">
  <si>
    <t>売り上げ高</t>
    <rPh sb="0" eb="1">
      <t>ウ</t>
    </rPh>
    <rPh sb="2" eb="3">
      <t>ア</t>
    </rPh>
    <rPh sb="4" eb="5">
      <t>ダカ</t>
    </rPh>
    <phoneticPr fontId="3"/>
  </si>
  <si>
    <t>決算日</t>
    <rPh sb="0" eb="2">
      <t>ケッサン</t>
    </rPh>
    <rPh sb="2" eb="3">
      <t>ビ</t>
    </rPh>
    <phoneticPr fontId="3"/>
  </si>
  <si>
    <t>単位
（百万円）</t>
    <rPh sb="0" eb="2">
      <t>タンイ</t>
    </rPh>
    <rPh sb="4" eb="7">
      <t>ヒャクマンエン</t>
    </rPh>
    <phoneticPr fontId="3"/>
  </si>
  <si>
    <t>営業利益</t>
    <rPh sb="0" eb="2">
      <t>エイギョウ</t>
    </rPh>
    <rPh sb="2" eb="4">
      <t>リエキ</t>
    </rPh>
    <phoneticPr fontId="3"/>
  </si>
  <si>
    <t>当期利益</t>
    <rPh sb="0" eb="2">
      <t>トウキ</t>
    </rPh>
    <rPh sb="2" eb="4">
      <t>リエキ</t>
    </rPh>
    <phoneticPr fontId="3"/>
  </si>
  <si>
    <t>営業利益率</t>
    <rPh sb="0" eb="2">
      <t>エイギョウ</t>
    </rPh>
    <rPh sb="2" eb="4">
      <t>リエキ</t>
    </rPh>
    <rPh sb="4" eb="5">
      <t>リツ</t>
    </rPh>
    <phoneticPr fontId="3"/>
  </si>
  <si>
    <t>EPS</t>
    <phoneticPr fontId="3"/>
  </si>
  <si>
    <t>BPS</t>
    <phoneticPr fontId="3"/>
  </si>
  <si>
    <t>株価</t>
    <rPh sb="0" eb="2">
      <t>カブカ</t>
    </rPh>
    <phoneticPr fontId="3"/>
  </si>
  <si>
    <t>売り上げ</t>
    <rPh sb="0" eb="1">
      <t>ウ</t>
    </rPh>
    <rPh sb="2" eb="3">
      <t>ア</t>
    </rPh>
    <phoneticPr fontId="3"/>
  </si>
  <si>
    <t>利益</t>
    <rPh sb="0" eb="2">
      <t>リエキ</t>
    </rPh>
    <phoneticPr fontId="3"/>
  </si>
  <si>
    <t>PER</t>
    <phoneticPr fontId="3"/>
  </si>
  <si>
    <t>PBR</t>
    <phoneticPr fontId="3"/>
  </si>
  <si>
    <t>配当</t>
    <rPh sb="0" eb="2">
      <t>ハイトウ</t>
    </rPh>
    <phoneticPr fontId="3"/>
  </si>
  <si>
    <t>配当率</t>
    <rPh sb="0" eb="2">
      <t>ハイトウ</t>
    </rPh>
    <rPh sb="2" eb="3">
      <t>リツ</t>
    </rPh>
    <phoneticPr fontId="3"/>
  </si>
  <si>
    <t>平均値</t>
    <rPh sb="0" eb="3">
      <t>ヘイキンチ</t>
    </rPh>
    <phoneticPr fontId="3"/>
  </si>
  <si>
    <t>決算期</t>
    <rPh sb="0" eb="3">
      <t>ケッサンキ</t>
    </rPh>
    <phoneticPr fontId="3"/>
  </si>
  <si>
    <t>売上高</t>
    <rPh sb="0" eb="2">
      <t>ウリアゲ</t>
    </rPh>
    <rPh sb="2" eb="3">
      <t>ダカ</t>
    </rPh>
    <phoneticPr fontId="3"/>
  </si>
  <si>
    <t>前期比</t>
    <rPh sb="0" eb="3">
      <t>ゼンキヒ</t>
    </rPh>
    <phoneticPr fontId="3"/>
  </si>
  <si>
    <t>営業利益</t>
    <rPh sb="0" eb="2">
      <t>エイギョウ</t>
    </rPh>
    <rPh sb="2" eb="4">
      <t>リエキ</t>
    </rPh>
    <phoneticPr fontId="3"/>
  </si>
  <si>
    <t>経常利益</t>
    <rPh sb="0" eb="2">
      <t>ケイジョウ</t>
    </rPh>
    <rPh sb="2" eb="4">
      <t>リエキ</t>
    </rPh>
    <phoneticPr fontId="3"/>
  </si>
  <si>
    <t>当期利益</t>
    <rPh sb="0" eb="2">
      <t>トウキ</t>
    </rPh>
    <rPh sb="2" eb="4">
      <t>リエキ</t>
    </rPh>
    <phoneticPr fontId="3"/>
  </si>
  <si>
    <t>EPS</t>
    <phoneticPr fontId="3"/>
  </si>
  <si>
    <t>BPS</t>
    <phoneticPr fontId="3"/>
  </si>
  <si>
    <t>配当</t>
    <rPh sb="0" eb="2">
      <t>ハイトウ</t>
    </rPh>
    <phoneticPr fontId="3"/>
  </si>
  <si>
    <t>売り上げ成長率</t>
    <rPh sb="0" eb="1">
      <t>ウ</t>
    </rPh>
    <rPh sb="2" eb="3">
      <t>ア</t>
    </rPh>
    <rPh sb="4" eb="7">
      <t>セイチョウリツ</t>
    </rPh>
    <phoneticPr fontId="3"/>
  </si>
  <si>
    <t>当期利益率</t>
    <rPh sb="0" eb="2">
      <t>トウキ</t>
    </rPh>
    <rPh sb="2" eb="4">
      <t>リエキ</t>
    </rPh>
    <rPh sb="4" eb="5">
      <t>リツ</t>
    </rPh>
    <phoneticPr fontId="3"/>
  </si>
  <si>
    <t>株数</t>
    <rPh sb="0" eb="2">
      <t>カブスウ</t>
    </rPh>
    <phoneticPr fontId="3"/>
  </si>
  <si>
    <t>売り上げ成長率</t>
    <phoneticPr fontId="3"/>
  </si>
  <si>
    <t>当期利益率</t>
    <phoneticPr fontId="3"/>
  </si>
  <si>
    <t>PER</t>
    <phoneticPr fontId="3"/>
  </si>
  <si>
    <t>5年後株価</t>
    <phoneticPr fontId="3"/>
  </si>
  <si>
    <t>5年後株価増加率</t>
    <phoneticPr fontId="3"/>
  </si>
  <si>
    <r>
      <t>－</t>
    </r>
    <r>
      <rPr>
        <sz val="8"/>
        <color rgb="FF666666"/>
        <rFont val="Inherit"/>
        <family val="2"/>
      </rPr>
      <t>円</t>
    </r>
  </si>
  <si>
    <t>総資産</t>
    <rPh sb="0" eb="3">
      <t>ソウシサン</t>
    </rPh>
    <phoneticPr fontId="3"/>
  </si>
  <si>
    <t>自己資本</t>
    <rPh sb="0" eb="4">
      <t>ジコシホン</t>
    </rPh>
    <phoneticPr fontId="3"/>
  </si>
  <si>
    <t>1Q</t>
  </si>
  <si>
    <t>純有利子負債</t>
    <rPh sb="0" eb="6">
      <t>ジュンユウリシフサイ</t>
    </rPh>
    <phoneticPr fontId="3"/>
  </si>
  <si>
    <t>2Q</t>
  </si>
  <si>
    <t>3Q</t>
  </si>
  <si>
    <t>本</t>
  </si>
  <si>
    <t>チャート</t>
    <phoneticPr fontId="3"/>
  </si>
  <si>
    <t>ROE</t>
    <phoneticPr fontId="3"/>
  </si>
  <si>
    <t>2023/03(予)</t>
  </si>
  <si>
    <t>2023/03予</t>
  </si>
  <si>
    <r>
      <t>5.7</t>
    </r>
    <r>
      <rPr>
        <sz val="8"/>
        <color rgb="FF666666"/>
        <rFont val="Inherit"/>
        <family val="2"/>
      </rPr>
      <t>円</t>
    </r>
  </si>
  <si>
    <r>
      <t>1.6</t>
    </r>
    <r>
      <rPr>
        <sz val="8"/>
        <color rgb="FF666666"/>
        <rFont val="Inherit"/>
        <family val="2"/>
      </rPr>
      <t>円</t>
    </r>
  </si>
  <si>
    <r>
      <t>12.1</t>
    </r>
    <r>
      <rPr>
        <sz val="8"/>
        <color rgb="FF666666"/>
        <rFont val="Inherit"/>
        <family val="2"/>
      </rPr>
      <t>円</t>
    </r>
  </si>
  <si>
    <r>
      <t>3.0</t>
    </r>
    <r>
      <rPr>
        <sz val="8"/>
        <color rgb="FF666666"/>
        <rFont val="Inherit"/>
        <family val="2"/>
      </rPr>
      <t>円</t>
    </r>
  </si>
  <si>
    <r>
      <t>14.2</t>
    </r>
    <r>
      <rPr>
        <sz val="8"/>
        <color rgb="FF666666"/>
        <rFont val="Inherit"/>
        <family val="2"/>
      </rPr>
      <t>円</t>
    </r>
  </si>
  <si>
    <r>
      <t>5.0</t>
    </r>
    <r>
      <rPr>
        <sz val="8"/>
        <color rgb="FF666666"/>
        <rFont val="Inherit"/>
        <family val="2"/>
      </rPr>
      <t>円</t>
    </r>
  </si>
  <si>
    <r>
      <t>17.6</t>
    </r>
    <r>
      <rPr>
        <sz val="8"/>
        <color rgb="FF666666"/>
        <rFont val="Inherit"/>
        <family val="2"/>
      </rPr>
      <t>円</t>
    </r>
  </si>
  <si>
    <r>
      <t>5.1</t>
    </r>
    <r>
      <rPr>
        <sz val="8"/>
        <color rgb="FF666666"/>
        <rFont val="Inherit"/>
        <family val="2"/>
      </rPr>
      <t>円</t>
    </r>
  </si>
  <si>
    <r>
      <t>21.7</t>
    </r>
    <r>
      <rPr>
        <sz val="8"/>
        <color rgb="FF666666"/>
        <rFont val="Inherit"/>
        <family val="2"/>
      </rPr>
      <t>円</t>
    </r>
  </si>
  <si>
    <r>
      <t>40.7</t>
    </r>
    <r>
      <rPr>
        <sz val="8"/>
        <color rgb="FF666666"/>
        <rFont val="Inherit"/>
        <family val="2"/>
      </rPr>
      <t>円</t>
    </r>
  </si>
  <si>
    <r>
      <t>7.5</t>
    </r>
    <r>
      <rPr>
        <sz val="8"/>
        <color rgb="FF666666"/>
        <rFont val="Inherit"/>
        <family val="2"/>
      </rPr>
      <t>円</t>
    </r>
  </si>
  <si>
    <r>
      <t>45.4</t>
    </r>
    <r>
      <rPr>
        <sz val="8"/>
        <color rgb="FF666666"/>
        <rFont val="Inherit"/>
        <family val="2"/>
      </rPr>
      <t>円</t>
    </r>
  </si>
  <si>
    <r>
      <t>8.2</t>
    </r>
    <r>
      <rPr>
        <sz val="8"/>
        <color rgb="FF666666"/>
        <rFont val="Inherit"/>
        <family val="2"/>
      </rPr>
      <t>円</t>
    </r>
  </si>
  <si>
    <r>
      <t>50.9</t>
    </r>
    <r>
      <rPr>
        <sz val="8"/>
        <color rgb="FF666666"/>
        <rFont val="Inherit"/>
        <family val="2"/>
      </rPr>
      <t>円</t>
    </r>
  </si>
  <si>
    <r>
      <t>9.6</t>
    </r>
    <r>
      <rPr>
        <sz val="8"/>
        <color rgb="FF666666"/>
        <rFont val="Inherit"/>
        <family val="2"/>
      </rPr>
      <t>円</t>
    </r>
  </si>
  <si>
    <r>
      <t>57.5</t>
    </r>
    <r>
      <rPr>
        <sz val="8"/>
        <color rgb="FF666666"/>
        <rFont val="Inherit"/>
        <family val="2"/>
      </rPr>
      <t>円</t>
    </r>
  </si>
  <si>
    <r>
      <t>10.3</t>
    </r>
    <r>
      <rPr>
        <sz val="8"/>
        <color rgb="FF666666"/>
        <rFont val="Inherit"/>
        <family val="2"/>
      </rPr>
      <t>円</t>
    </r>
  </si>
  <si>
    <r>
      <t>64.1</t>
    </r>
    <r>
      <rPr>
        <sz val="8"/>
        <color rgb="FF666666"/>
        <rFont val="Inherit"/>
        <family val="2"/>
      </rPr>
      <t>円</t>
    </r>
  </si>
  <si>
    <r>
      <t>12.2</t>
    </r>
    <r>
      <rPr>
        <sz val="8"/>
        <color rgb="FF666666"/>
        <rFont val="Inherit"/>
        <family val="2"/>
      </rPr>
      <t>円</t>
    </r>
  </si>
  <si>
    <r>
      <t>71.7</t>
    </r>
    <r>
      <rPr>
        <sz val="8"/>
        <color rgb="FF666666"/>
        <rFont val="Inherit"/>
        <family val="2"/>
      </rPr>
      <t>円</t>
    </r>
  </si>
  <si>
    <r>
      <t>7.6</t>
    </r>
    <r>
      <rPr>
        <sz val="8"/>
        <color rgb="FF666666"/>
        <rFont val="Inherit"/>
        <family val="2"/>
      </rPr>
      <t>円</t>
    </r>
  </si>
  <si>
    <r>
      <t>78.3</t>
    </r>
    <r>
      <rPr>
        <sz val="8"/>
        <color rgb="FF666666"/>
        <rFont val="Inherit"/>
        <family val="2"/>
      </rPr>
      <t>円</t>
    </r>
  </si>
  <si>
    <r>
      <t>10.4</t>
    </r>
    <r>
      <rPr>
        <sz val="8"/>
        <color rgb="FF666666"/>
        <rFont val="Inherit"/>
        <family val="2"/>
      </rPr>
      <t>円</t>
    </r>
  </si>
  <si>
    <r>
      <t>88.6</t>
    </r>
    <r>
      <rPr>
        <sz val="8"/>
        <color rgb="FF666666"/>
        <rFont val="Inherit"/>
        <family val="2"/>
      </rPr>
      <t>円</t>
    </r>
  </si>
  <si>
    <r>
      <t>102.3</t>
    </r>
    <r>
      <rPr>
        <sz val="8"/>
        <color rgb="FF666666"/>
        <rFont val="Inherit"/>
        <family val="2"/>
      </rPr>
      <t>円</t>
    </r>
  </si>
  <si>
    <r>
      <t>12.8</t>
    </r>
    <r>
      <rPr>
        <sz val="8"/>
        <color rgb="FF666666"/>
        <rFont val="Inherit"/>
        <family val="2"/>
      </rPr>
      <t>円</t>
    </r>
  </si>
  <si>
    <r>
      <t>110.2</t>
    </r>
    <r>
      <rPr>
        <sz val="8"/>
        <color rgb="FF666666"/>
        <rFont val="Inherit"/>
        <family val="2"/>
      </rPr>
      <t>円</t>
    </r>
  </si>
  <si>
    <r>
      <t>6.1</t>
    </r>
    <r>
      <rPr>
        <sz val="8"/>
        <color rgb="FF666666"/>
        <rFont val="Inherit"/>
        <family val="2"/>
      </rPr>
      <t>円</t>
    </r>
  </si>
  <si>
    <r>
      <t>114.4</t>
    </r>
    <r>
      <rPr>
        <sz val="8"/>
        <color rgb="FF666666"/>
        <rFont val="Inherit"/>
        <family val="2"/>
      </rPr>
      <t>円</t>
    </r>
  </si>
  <si>
    <r>
      <t>26.1</t>
    </r>
    <r>
      <rPr>
        <sz val="8"/>
        <color rgb="FF666666"/>
        <rFont val="Inherit"/>
        <family val="2"/>
      </rPr>
      <t>円</t>
    </r>
  </si>
  <si>
    <r>
      <t>136.9</t>
    </r>
    <r>
      <rPr>
        <sz val="8"/>
        <color rgb="FF666666"/>
        <rFont val="Inherit"/>
        <family val="2"/>
      </rPr>
      <t>円</t>
    </r>
  </si>
  <si>
    <r>
      <t>26.6</t>
    </r>
    <r>
      <rPr>
        <sz val="8"/>
        <color rgb="FF666666"/>
        <rFont val="Inherit"/>
        <family val="2"/>
      </rPr>
      <t>円</t>
    </r>
  </si>
  <si>
    <t>3.20 円</t>
  </si>
  <si>
    <t>3.60 円</t>
  </si>
  <si>
    <t>4.00 円</t>
  </si>
  <si>
    <t>5.00 円</t>
  </si>
  <si>
    <t>2.50 円</t>
  </si>
  <si>
    <t>3.50 円</t>
  </si>
  <si>
    <t>3.70 円</t>
  </si>
  <si>
    <t>3.90 円</t>
  </si>
  <si>
    <t>4.50 円</t>
  </si>
  <si>
    <t>6.00 円</t>
  </si>
  <si>
    <r>
      <t>1.2</t>
    </r>
    <r>
      <rPr>
        <sz val="8"/>
        <color rgb="FF666666"/>
        <rFont val="Inherit"/>
        <family val="2"/>
      </rPr>
      <t>円</t>
    </r>
  </si>
  <si>
    <r>
      <t>6.9</t>
    </r>
    <r>
      <rPr>
        <sz val="8"/>
        <color rgb="FF666666"/>
        <rFont val="Inherit"/>
        <family val="2"/>
      </rPr>
      <t>円</t>
    </r>
  </si>
  <si>
    <r>
      <t>8.0</t>
    </r>
    <r>
      <rPr>
        <sz val="8"/>
        <color rgb="FF666666"/>
        <rFont val="Inherit"/>
        <family val="2"/>
      </rPr>
      <t>円</t>
    </r>
  </si>
  <si>
    <r>
      <t>10.0</t>
    </r>
    <r>
      <rPr>
        <sz val="8"/>
        <color rgb="FF666666"/>
        <rFont val="Inherit"/>
        <family val="2"/>
      </rPr>
      <t>円</t>
    </r>
  </si>
  <si>
    <t>2749 ＪＰホールディングス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</si>
</sst>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0.0%"/>
    <numFmt numFmtId="178" formatCode="0.0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8"/>
      <color rgb="FF666666"/>
      <name val="Inherit"/>
      <family val="2"/>
    </font>
    <font>
      <sz val="9"/>
      <color rgb="FFFF0000"/>
      <name val="Inherit"/>
      <family val="2"/>
    </font>
    <font>
      <sz val="9"/>
      <color rgb="FF333333"/>
      <name val="Inherit"/>
      <family val="2"/>
    </font>
    <font>
      <b/>
      <sz val="9"/>
      <color rgb="FF333333"/>
      <name val="Inherit"/>
      <family val="2"/>
    </font>
    <font>
      <sz val="8"/>
      <color theme="1"/>
      <name val="Yu Gothic"/>
      <family val="2"/>
      <scheme val="minor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6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rgb="FFFDE9D9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00FFCC"/>
        </stop>
      </gradientFill>
    </fill>
    <fill>
      <gradientFill type="path" left="0.5" right="0.5" top="0.5" bottom="0.5">
        <stop position="0">
          <color theme="0"/>
        </stop>
        <stop position="1">
          <color rgb="FFFF0000"/>
        </stop>
      </gradientFill>
    </fill>
    <fill>
      <gradientFill degree="180">
        <stop position="0">
          <color rgb="FFFFC000"/>
        </stop>
        <stop position="1">
          <color theme="0"/>
        </stop>
      </gradientFill>
    </fill>
    <fill>
      <patternFill patternType="solid">
        <fgColor rgb="FF00FFCC"/>
        <bgColor auto="1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3C3C3"/>
      </left>
      <right style="medium">
        <color rgb="FFC3C3C3"/>
      </right>
      <top style="medium">
        <color rgb="FFC3C3C3"/>
      </top>
      <bottom style="medium">
        <color rgb="FFC3C3C3"/>
      </bottom>
      <diagonal/>
    </border>
    <border>
      <left style="medium">
        <color rgb="FFC3C3C3"/>
      </left>
      <right/>
      <top style="medium">
        <color rgb="FFC3C3C3"/>
      </top>
      <bottom style="medium">
        <color rgb="FFC3C3C3"/>
      </bottom>
      <diagonal/>
    </border>
    <border>
      <left style="mediumDashed">
        <color rgb="FFC3C3C3"/>
      </left>
      <right style="medium">
        <color rgb="FFC3C3C3"/>
      </right>
      <top style="medium">
        <color rgb="FFC3C3C3"/>
      </top>
      <bottom style="medium">
        <color rgb="FFC3C3C3"/>
      </bottom>
      <diagonal/>
    </border>
    <border>
      <left/>
      <right style="medium">
        <color rgb="FFC3C3C3"/>
      </right>
      <top style="medium">
        <color rgb="FFC3C3C3"/>
      </top>
      <bottom style="medium">
        <color rgb="FFC3C3C3"/>
      </bottom>
      <diagonal/>
    </border>
    <border>
      <left/>
      <right/>
      <top style="medium">
        <color rgb="FFC3C3C3"/>
      </top>
      <bottom style="medium">
        <color rgb="FFC3C3C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77" fontId="2" fillId="0" borderId="0" xfId="2" applyNumberFormat="1" applyFont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38" fontId="2" fillId="0" borderId="0" xfId="1" applyFont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78" fontId="2" fillId="4" borderId="0" xfId="0" applyNumberFormat="1" applyFont="1" applyFill="1" applyAlignment="1">
      <alignment vertical="center"/>
    </xf>
    <xf numFmtId="177" fontId="2" fillId="4" borderId="0" xfId="2" applyNumberFormat="1" applyFont="1" applyFill="1" applyAlignment="1">
      <alignment vertical="center"/>
    </xf>
    <xf numFmtId="178" fontId="2" fillId="2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178" fontId="8" fillId="4" borderId="0" xfId="0" applyNumberFormat="1" applyFont="1" applyFill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7" fontId="11" fillId="6" borderId="2" xfId="0" applyNumberFormat="1" applyFont="1" applyFill="1" applyBorder="1" applyAlignment="1">
      <alignment horizontal="left" vertical="center"/>
    </xf>
    <xf numFmtId="3" fontId="12" fillId="6" borderId="3" xfId="0" applyNumberFormat="1" applyFont="1" applyFill="1" applyBorder="1" applyAlignment="1">
      <alignment horizontal="right" vertical="center"/>
    </xf>
    <xf numFmtId="10" fontId="11" fillId="6" borderId="4" xfId="0" applyNumberFormat="1" applyFont="1" applyFill="1" applyBorder="1" applyAlignment="1">
      <alignment horizontal="right" vertical="center"/>
    </xf>
    <xf numFmtId="10" fontId="10" fillId="6" borderId="4" xfId="0" applyNumberFormat="1" applyFont="1" applyFill="1" applyBorder="1" applyAlignment="1">
      <alignment horizontal="right" vertical="center"/>
    </xf>
    <xf numFmtId="0" fontId="11" fillId="6" borderId="3" xfId="0" applyFont="1" applyFill="1" applyBorder="1" applyAlignment="1">
      <alignment horizontal="right" vertical="center"/>
    </xf>
    <xf numFmtId="17" fontId="11" fillId="7" borderId="2" xfId="0" applyNumberFormat="1" applyFont="1" applyFill="1" applyBorder="1" applyAlignment="1">
      <alignment horizontal="left" vertical="center"/>
    </xf>
    <xf numFmtId="3" fontId="12" fillId="7" borderId="3" xfId="0" applyNumberFormat="1" applyFont="1" applyFill="1" applyBorder="1" applyAlignment="1">
      <alignment horizontal="right" vertical="center"/>
    </xf>
    <xf numFmtId="10" fontId="10" fillId="7" borderId="4" xfId="0" applyNumberFormat="1" applyFont="1" applyFill="1" applyBorder="1" applyAlignment="1">
      <alignment horizontal="right" vertical="center"/>
    </xf>
    <xf numFmtId="10" fontId="11" fillId="7" borderId="4" xfId="0" applyNumberFormat="1" applyFont="1" applyFill="1" applyBorder="1" applyAlignment="1">
      <alignment horizontal="right" vertical="center"/>
    </xf>
    <xf numFmtId="0" fontId="11" fillId="7" borderId="3" xfId="0" applyFont="1" applyFill="1" applyBorder="1" applyAlignment="1">
      <alignment horizontal="right" vertical="center"/>
    </xf>
    <xf numFmtId="0" fontId="11" fillId="6" borderId="2" xfId="0" applyFont="1" applyFill="1" applyBorder="1" applyAlignment="1">
      <alignment horizontal="right" vertical="center"/>
    </xf>
    <xf numFmtId="0" fontId="11" fillId="7" borderId="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38" fontId="2" fillId="8" borderId="0" xfId="1" applyFont="1" applyFill="1" applyAlignment="1">
      <alignment vertical="center"/>
    </xf>
    <xf numFmtId="178" fontId="2" fillId="8" borderId="0" xfId="0" applyNumberFormat="1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17" fontId="11" fillId="9" borderId="5" xfId="0" applyNumberFormat="1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right" vertical="center" wrapText="1"/>
    </xf>
    <xf numFmtId="0" fontId="11" fillId="10" borderId="5" xfId="0" applyFont="1" applyFill="1" applyBorder="1" applyAlignment="1">
      <alignment horizontal="left" vertical="center" wrapText="1"/>
    </xf>
    <xf numFmtId="38" fontId="2" fillId="11" borderId="0" xfId="1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8" fontId="2" fillId="2" borderId="0" xfId="1" applyFont="1" applyFill="1" applyAlignment="1">
      <alignment vertical="center"/>
    </xf>
    <xf numFmtId="38" fontId="5" fillId="0" borderId="0" xfId="1" applyFont="1" applyAlignment="1">
      <alignment vertical="center"/>
    </xf>
    <xf numFmtId="38" fontId="2" fillId="4" borderId="0" xfId="1" applyFont="1" applyFill="1" applyAlignment="1">
      <alignment horizontal="center" vertical="center"/>
    </xf>
    <xf numFmtId="177" fontId="2" fillId="3" borderId="0" xfId="2" applyNumberFormat="1" applyFont="1" applyFill="1" applyAlignment="1">
      <alignment horizontal="center" vertical="center"/>
    </xf>
    <xf numFmtId="38" fontId="2" fillId="0" borderId="0" xfId="0" applyNumberFormat="1" applyFont="1" applyAlignment="1">
      <alignment horizontal="center" vertical="center"/>
    </xf>
    <xf numFmtId="177" fontId="2" fillId="0" borderId="0" xfId="2" applyNumberFormat="1" applyFont="1" applyAlignment="1">
      <alignment horizontal="center" vertical="center"/>
    </xf>
    <xf numFmtId="177" fontId="2" fillId="13" borderId="9" xfId="0" applyNumberFormat="1" applyFont="1" applyFill="1" applyBorder="1" applyAlignment="1">
      <alignment vertical="center"/>
    </xf>
    <xf numFmtId="177" fontId="2" fillId="13" borderId="11" xfId="0" applyNumberFormat="1" applyFont="1" applyFill="1" applyBorder="1" applyAlignment="1">
      <alignment vertical="center"/>
    </xf>
    <xf numFmtId="38" fontId="2" fillId="13" borderId="11" xfId="0" applyNumberFormat="1" applyFont="1" applyFill="1" applyBorder="1" applyAlignment="1">
      <alignment vertical="center"/>
    </xf>
    <xf numFmtId="177" fontId="2" fillId="13" borderId="14" xfId="0" applyNumberFormat="1" applyFont="1" applyFill="1" applyBorder="1" applyAlignment="1">
      <alignment vertical="center"/>
    </xf>
    <xf numFmtId="9" fontId="2" fillId="0" borderId="0" xfId="2" applyFont="1" applyAlignment="1">
      <alignment vertical="center"/>
    </xf>
    <xf numFmtId="177" fontId="14" fillId="12" borderId="0" xfId="2" applyNumberFormat="1" applyFont="1" applyFill="1" applyAlignment="1">
      <alignment horizontal="center" vertical="center"/>
    </xf>
    <xf numFmtId="0" fontId="12" fillId="7" borderId="3" xfId="0" applyFont="1" applyFill="1" applyBorder="1" applyAlignment="1">
      <alignment horizontal="right" vertical="center"/>
    </xf>
    <xf numFmtId="0" fontId="12" fillId="6" borderId="3" xfId="0" applyFont="1" applyFill="1" applyBorder="1" applyAlignment="1">
      <alignment horizontal="right" vertical="center"/>
    </xf>
    <xf numFmtId="0" fontId="14" fillId="3" borderId="0" xfId="0" applyFont="1" applyFill="1" applyAlignment="1">
      <alignment horizontal="center" vertical="center" wrapText="1"/>
    </xf>
    <xf numFmtId="0" fontId="2" fillId="0" borderId="0" xfId="0" applyFont="1" applyAlignment="1">
      <alignment vertical="top"/>
    </xf>
    <xf numFmtId="56" fontId="2" fillId="0" borderId="0" xfId="0" applyNumberFormat="1" applyFont="1" applyAlignment="1">
      <alignment horizontal="center" vertical="center"/>
    </xf>
    <xf numFmtId="9" fontId="2" fillId="0" borderId="0" xfId="2" applyFont="1" applyAlignment="1">
      <alignment horizontal="center" vertical="center"/>
    </xf>
    <xf numFmtId="177" fontId="2" fillId="11" borderId="0" xfId="2" applyNumberFormat="1" applyFont="1" applyFill="1" applyAlignment="1">
      <alignment vertical="center"/>
    </xf>
    <xf numFmtId="56" fontId="5" fillId="0" borderId="0" xfId="0" applyNumberFormat="1" applyFont="1" applyAlignment="1">
      <alignment vertical="center"/>
    </xf>
    <xf numFmtId="38" fontId="5" fillId="14" borderId="0" xfId="1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left" vertical="center"/>
    </xf>
    <xf numFmtId="56" fontId="0" fillId="0" borderId="0" xfId="0" applyNumberFormat="1"/>
    <xf numFmtId="56" fontId="2" fillId="0" borderId="0" xfId="0" applyNumberFormat="1" applyFont="1" applyAlignment="1">
      <alignment vertical="center"/>
    </xf>
    <xf numFmtId="177" fontId="2" fillId="15" borderId="0" xfId="0" applyNumberFormat="1" applyFont="1" applyFill="1" applyAlignment="1">
      <alignment horizontal="center" vertical="center"/>
    </xf>
    <xf numFmtId="177" fontId="2" fillId="15" borderId="0" xfId="2" applyNumberFormat="1" applyFont="1" applyFill="1" applyAlignment="1">
      <alignment horizontal="center" vertical="center"/>
    </xf>
    <xf numFmtId="9" fontId="2" fillId="4" borderId="0" xfId="2" applyFont="1" applyFill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1" fillId="6" borderId="2" xfId="0" applyFont="1" applyFill="1" applyBorder="1" applyAlignment="1">
      <alignment horizontal="left" vertical="center"/>
    </xf>
    <xf numFmtId="9" fontId="2" fillId="0" borderId="0" xfId="2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2" fillId="13" borderId="7" xfId="0" applyFont="1" applyFill="1" applyBorder="1" applyAlignment="1">
      <alignment vertical="center" wrapText="1"/>
    </xf>
    <xf numFmtId="0" fontId="2" fillId="13" borderId="8" xfId="0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0" fontId="2" fillId="13" borderId="0" xfId="0" applyFont="1" applyFill="1" applyAlignment="1">
      <alignment vertical="center" wrapText="1"/>
    </xf>
    <xf numFmtId="0" fontId="2" fillId="13" borderId="12" xfId="0" applyFont="1" applyFill="1" applyBorder="1" applyAlignment="1">
      <alignment vertical="center" wrapText="1"/>
    </xf>
    <xf numFmtId="0" fontId="2" fillId="13" borderId="13" xfId="0" applyFont="1" applyFill="1" applyBorder="1" applyAlignment="1">
      <alignment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9331732469612"/>
          <c:y val="5.1825677267373381E-2"/>
          <c:w val="0.79741534967703487"/>
          <c:h val="0.72196358847370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テンプレート!$J$1</c:f>
              <c:strCache>
                <c:ptCount val="1"/>
                <c:pt idx="0">
                  <c:v>当期利益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512-43D7-8D6C-CB9275B2028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054-423B-B144-E63C5B276CF7}"/>
              </c:ext>
            </c:extLst>
          </c:dPt>
          <c:cat>
            <c:numRef>
              <c:f>テンプレート!$E$9:$E$29</c:f>
              <c:numCache>
                <c:formatCode>yyyy"年"m"月";@</c:formatCode>
                <c:ptCount val="21"/>
                <c:pt idx="0">
                  <c:v>39142</c:v>
                </c:pt>
                <c:pt idx="1">
                  <c:v>39508</c:v>
                </c:pt>
                <c:pt idx="2">
                  <c:v>39873</c:v>
                </c:pt>
                <c:pt idx="3">
                  <c:v>40238</c:v>
                </c:pt>
                <c:pt idx="4">
                  <c:v>40603</c:v>
                </c:pt>
                <c:pt idx="5">
                  <c:v>40969</c:v>
                </c:pt>
                <c:pt idx="6">
                  <c:v>41334</c:v>
                </c:pt>
                <c:pt idx="7">
                  <c:v>41699</c:v>
                </c:pt>
                <c:pt idx="8">
                  <c:v>42064</c:v>
                </c:pt>
                <c:pt idx="9">
                  <c:v>42430</c:v>
                </c:pt>
                <c:pt idx="10">
                  <c:v>42795</c:v>
                </c:pt>
                <c:pt idx="11">
                  <c:v>43160</c:v>
                </c:pt>
                <c:pt idx="12">
                  <c:v>43525</c:v>
                </c:pt>
                <c:pt idx="13">
                  <c:v>43891</c:v>
                </c:pt>
                <c:pt idx="14">
                  <c:v>44256</c:v>
                </c:pt>
                <c:pt idx="15">
                  <c:v>44621</c:v>
                </c:pt>
                <c:pt idx="16" formatCode="General">
                  <c:v>2023</c:v>
                </c:pt>
                <c:pt idx="17" formatCode="General">
                  <c:v>2024</c:v>
                </c:pt>
                <c:pt idx="18" formatCode="General">
                  <c:v>2025</c:v>
                </c:pt>
                <c:pt idx="19" formatCode="General">
                  <c:v>2026</c:v>
                </c:pt>
                <c:pt idx="20" formatCode="General">
                  <c:v>2027</c:v>
                </c:pt>
              </c:numCache>
            </c:numRef>
          </c:cat>
          <c:val>
            <c:numRef>
              <c:f>テンプレート!$J$9:$J$29</c:f>
              <c:numCache>
                <c:formatCode>#,##0_);[Red]\(#,##0\)</c:formatCode>
                <c:ptCount val="21"/>
                <c:pt idx="0">
                  <c:v>139</c:v>
                </c:pt>
                <c:pt idx="1">
                  <c:v>266</c:v>
                </c:pt>
                <c:pt idx="2">
                  <c:v>440</c:v>
                </c:pt>
                <c:pt idx="3">
                  <c:v>444</c:v>
                </c:pt>
                <c:pt idx="4">
                  <c:v>500</c:v>
                </c:pt>
                <c:pt idx="5">
                  <c:v>653</c:v>
                </c:pt>
                <c:pt idx="6">
                  <c:v>717</c:v>
                </c:pt>
                <c:pt idx="7">
                  <c:v>837</c:v>
                </c:pt>
                <c:pt idx="8">
                  <c:v>904</c:v>
                </c:pt>
                <c:pt idx="9">
                  <c:v>1071</c:v>
                </c:pt>
                <c:pt idx="10">
                  <c:v>661</c:v>
                </c:pt>
                <c:pt idx="11">
                  <c:v>910</c:v>
                </c:pt>
                <c:pt idx="12">
                  <c:v>1071</c:v>
                </c:pt>
                <c:pt idx="13">
                  <c:v>1122</c:v>
                </c:pt>
                <c:pt idx="14">
                  <c:v>537</c:v>
                </c:pt>
                <c:pt idx="15">
                  <c:v>2279</c:v>
                </c:pt>
                <c:pt idx="16">
                  <c:v>1387.4661450000001</c:v>
                </c:pt>
                <c:pt idx="17">
                  <c:v>1436.0274600750001</c:v>
                </c:pt>
                <c:pt idx="18">
                  <c:v>1486.288421177625</c:v>
                </c:pt>
                <c:pt idx="19">
                  <c:v>1538.3085159188415</c:v>
                </c:pt>
                <c:pt idx="20">
                  <c:v>1592.1493139760007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6-4895-9DC6-ED2351779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0109944"/>
        <c:axId val="600111256"/>
      </c:barChart>
      <c:lineChart>
        <c:grouping val="standard"/>
        <c:varyColors val="0"/>
        <c:ser>
          <c:idx val="1"/>
          <c:order val="1"/>
          <c:tx>
            <c:strRef>
              <c:f>テンプレート!$L$1</c:f>
              <c:strCache>
                <c:ptCount val="1"/>
                <c:pt idx="0">
                  <c:v>EPS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テンプレート!$E$9:$E$29</c:f>
              <c:numCache>
                <c:formatCode>yyyy"年"m"月";@</c:formatCode>
                <c:ptCount val="21"/>
                <c:pt idx="0">
                  <c:v>39142</c:v>
                </c:pt>
                <c:pt idx="1">
                  <c:v>39508</c:v>
                </c:pt>
                <c:pt idx="2">
                  <c:v>39873</c:v>
                </c:pt>
                <c:pt idx="3">
                  <c:v>40238</c:v>
                </c:pt>
                <c:pt idx="4">
                  <c:v>40603</c:v>
                </c:pt>
                <c:pt idx="5">
                  <c:v>40969</c:v>
                </c:pt>
                <c:pt idx="6">
                  <c:v>41334</c:v>
                </c:pt>
                <c:pt idx="7">
                  <c:v>41699</c:v>
                </c:pt>
                <c:pt idx="8">
                  <c:v>42064</c:v>
                </c:pt>
                <c:pt idx="9">
                  <c:v>42430</c:v>
                </c:pt>
                <c:pt idx="10">
                  <c:v>42795</c:v>
                </c:pt>
                <c:pt idx="11">
                  <c:v>43160</c:v>
                </c:pt>
                <c:pt idx="12">
                  <c:v>43525</c:v>
                </c:pt>
                <c:pt idx="13">
                  <c:v>43891</c:v>
                </c:pt>
                <c:pt idx="14">
                  <c:v>44256</c:v>
                </c:pt>
                <c:pt idx="15">
                  <c:v>44621</c:v>
                </c:pt>
                <c:pt idx="16" formatCode="General">
                  <c:v>2023</c:v>
                </c:pt>
                <c:pt idx="17" formatCode="General">
                  <c:v>2024</c:v>
                </c:pt>
                <c:pt idx="18" formatCode="General">
                  <c:v>2025</c:v>
                </c:pt>
                <c:pt idx="19" formatCode="General">
                  <c:v>2026</c:v>
                </c:pt>
                <c:pt idx="20" formatCode="General">
                  <c:v>2027</c:v>
                </c:pt>
              </c:numCache>
            </c:numRef>
          </c:cat>
          <c:val>
            <c:numRef>
              <c:f>テンプレート!$L$9:$L$29</c:f>
              <c:numCache>
                <c:formatCode>0.0</c:formatCode>
                <c:ptCount val="21"/>
                <c:pt idx="0">
                  <c:v>1.6</c:v>
                </c:pt>
                <c:pt idx="1">
                  <c:v>3</c:v>
                </c:pt>
                <c:pt idx="2">
                  <c:v>5</c:v>
                </c:pt>
                <c:pt idx="3">
                  <c:v>5.0999999999999996</c:v>
                </c:pt>
                <c:pt idx="4">
                  <c:v>5.7</c:v>
                </c:pt>
                <c:pt idx="5">
                  <c:v>7.5</c:v>
                </c:pt>
                <c:pt idx="6">
                  <c:v>8.1999999999999993</c:v>
                </c:pt>
                <c:pt idx="7">
                  <c:v>9.6</c:v>
                </c:pt>
                <c:pt idx="8">
                  <c:v>10.3</c:v>
                </c:pt>
                <c:pt idx="9">
                  <c:v>12.2</c:v>
                </c:pt>
                <c:pt idx="10">
                  <c:v>7.6</c:v>
                </c:pt>
                <c:pt idx="11">
                  <c:v>10.4</c:v>
                </c:pt>
                <c:pt idx="12">
                  <c:v>12.2</c:v>
                </c:pt>
                <c:pt idx="13">
                  <c:v>12.8</c:v>
                </c:pt>
                <c:pt idx="14">
                  <c:v>6.1</c:v>
                </c:pt>
                <c:pt idx="15">
                  <c:v>26.1</c:v>
                </c:pt>
                <c:pt idx="16">
                  <c:v>15.889805346423874</c:v>
                </c:pt>
                <c:pt idx="17">
                  <c:v>16.445948533548709</c:v>
                </c:pt>
                <c:pt idx="18">
                  <c:v>17.021556732222912</c:v>
                </c:pt>
                <c:pt idx="19">
                  <c:v>17.617311217850709</c:v>
                </c:pt>
                <c:pt idx="20">
                  <c:v>18.233917110475485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B6-4895-9DC6-ED2351779875}"/>
            </c:ext>
          </c:extLst>
        </c:ser>
        <c:ser>
          <c:idx val="2"/>
          <c:order val="2"/>
          <c:tx>
            <c:strRef>
              <c:f>テンプレート!$Q$1</c:f>
              <c:strCache>
                <c:ptCount val="1"/>
                <c:pt idx="0">
                  <c:v>配当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テンプレート!$E$9:$E$29</c:f>
              <c:numCache>
                <c:formatCode>yyyy"年"m"月";@</c:formatCode>
                <c:ptCount val="21"/>
                <c:pt idx="0">
                  <c:v>39142</c:v>
                </c:pt>
                <c:pt idx="1">
                  <c:v>39508</c:v>
                </c:pt>
                <c:pt idx="2">
                  <c:v>39873</c:v>
                </c:pt>
                <c:pt idx="3">
                  <c:v>40238</c:v>
                </c:pt>
                <c:pt idx="4">
                  <c:v>40603</c:v>
                </c:pt>
                <c:pt idx="5">
                  <c:v>40969</c:v>
                </c:pt>
                <c:pt idx="6">
                  <c:v>41334</c:v>
                </c:pt>
                <c:pt idx="7">
                  <c:v>41699</c:v>
                </c:pt>
                <c:pt idx="8">
                  <c:v>42064</c:v>
                </c:pt>
                <c:pt idx="9">
                  <c:v>42430</c:v>
                </c:pt>
                <c:pt idx="10">
                  <c:v>42795</c:v>
                </c:pt>
                <c:pt idx="11">
                  <c:v>43160</c:v>
                </c:pt>
                <c:pt idx="12">
                  <c:v>43525</c:v>
                </c:pt>
                <c:pt idx="13">
                  <c:v>43891</c:v>
                </c:pt>
                <c:pt idx="14">
                  <c:v>44256</c:v>
                </c:pt>
                <c:pt idx="15">
                  <c:v>44621</c:v>
                </c:pt>
                <c:pt idx="16" formatCode="General">
                  <c:v>2023</c:v>
                </c:pt>
                <c:pt idx="17" formatCode="General">
                  <c:v>2024</c:v>
                </c:pt>
                <c:pt idx="18" formatCode="General">
                  <c:v>2025</c:v>
                </c:pt>
                <c:pt idx="19" formatCode="General">
                  <c:v>2026</c:v>
                </c:pt>
                <c:pt idx="20" formatCode="General">
                  <c:v>2027</c:v>
                </c:pt>
              </c:numCache>
            </c:numRef>
          </c:cat>
          <c:val>
            <c:numRef>
              <c:f>テンプレート!$Q$9:$Q$29</c:f>
              <c:numCache>
                <c:formatCode>General</c:formatCode>
                <c:ptCount val="21"/>
                <c:pt idx="6" formatCode="#,##0_);[Red]\(#,##0\)">
                  <c:v>3.2</c:v>
                </c:pt>
                <c:pt idx="7" formatCode="#,##0_);[Red]\(#,##0\)">
                  <c:v>3.6</c:v>
                </c:pt>
                <c:pt idx="8" formatCode="#,##0_);[Red]\(#,##0\)">
                  <c:v>4</c:v>
                </c:pt>
                <c:pt idx="9" formatCode="#,##0_);[Red]\(#,##0\)">
                  <c:v>5</c:v>
                </c:pt>
                <c:pt idx="10" formatCode="#,##0_);[Red]\(#,##0\)">
                  <c:v>2.5</c:v>
                </c:pt>
                <c:pt idx="11" formatCode="#,##0_);[Red]\(#,##0\)">
                  <c:v>3.5</c:v>
                </c:pt>
                <c:pt idx="12" formatCode="#,##0_);[Red]\(#,##0\)">
                  <c:v>3.7</c:v>
                </c:pt>
                <c:pt idx="13" formatCode="#,##0_);[Red]\(#,##0\)">
                  <c:v>3.9</c:v>
                </c:pt>
                <c:pt idx="14" formatCode="#,##0_);[Red]\(#,##0\)">
                  <c:v>3.9</c:v>
                </c:pt>
                <c:pt idx="15" formatCode="#,##0_);[Red]\(#,##0\)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9D-487F-941D-43D6DC8C1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02728"/>
        <c:axId val="600101088"/>
      </c:lineChart>
      <c:catAx>
        <c:axId val="600109944"/>
        <c:scaling>
          <c:orientation val="minMax"/>
        </c:scaling>
        <c:delete val="0"/>
        <c:axPos val="b"/>
        <c:numFmt formatCode="yyyy&quot;年&quot;m&quot;月&quot;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11256"/>
        <c:crosses val="autoZero"/>
        <c:auto val="1"/>
        <c:lblAlgn val="ctr"/>
        <c:lblOffset val="100"/>
        <c:noMultiLvlLbl val="0"/>
      </c:catAx>
      <c:valAx>
        <c:axId val="600111256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09944"/>
        <c:crosses val="autoZero"/>
        <c:crossBetween val="between"/>
      </c:valAx>
      <c:valAx>
        <c:axId val="600101088"/>
        <c:scaling>
          <c:orientation val="minMax"/>
          <c:max val="35"/>
          <c:min val="0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02728"/>
        <c:crosses val="max"/>
        <c:crossBetween val="between"/>
      </c:valAx>
      <c:catAx>
        <c:axId val="600102728"/>
        <c:scaling>
          <c:orientation val="minMax"/>
        </c:scaling>
        <c:delete val="1"/>
        <c:axPos val="b"/>
        <c:numFmt formatCode="yyyy&quot;年&quot;m&quot;月&quot;;@" sourceLinked="1"/>
        <c:majorTickMark val="out"/>
        <c:minorTickMark val="none"/>
        <c:tickLblPos val="nextTo"/>
        <c:crossAx val="600101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998641127305909E-2"/>
          <c:y val="4.0195876575498717E-2"/>
          <c:w val="0.39483702835017964"/>
          <c:h val="7.47513537551992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94465264034509"/>
          <c:y val="3.7870767826262516E-2"/>
          <c:w val="0.81037466899104182"/>
          <c:h val="0.746356855256853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テンプレート!$F$1</c:f>
              <c:strCache>
                <c:ptCount val="1"/>
                <c:pt idx="0">
                  <c:v>売り上げ高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391-47B8-AFB8-1A849F3892A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534-4061-BB51-0A5C04010FCA}"/>
              </c:ext>
            </c:extLst>
          </c:dPt>
          <c:cat>
            <c:numRef>
              <c:f>テンプレート!$E$9:$E$29</c:f>
              <c:numCache>
                <c:formatCode>yyyy"年"m"月";@</c:formatCode>
                <c:ptCount val="21"/>
                <c:pt idx="0">
                  <c:v>39142</c:v>
                </c:pt>
                <c:pt idx="1">
                  <c:v>39508</c:v>
                </c:pt>
                <c:pt idx="2">
                  <c:v>39873</c:v>
                </c:pt>
                <c:pt idx="3">
                  <c:v>40238</c:v>
                </c:pt>
                <c:pt idx="4">
                  <c:v>40603</c:v>
                </c:pt>
                <c:pt idx="5">
                  <c:v>40969</c:v>
                </c:pt>
                <c:pt idx="6">
                  <c:v>41334</c:v>
                </c:pt>
                <c:pt idx="7">
                  <c:v>41699</c:v>
                </c:pt>
                <c:pt idx="8">
                  <c:v>42064</c:v>
                </c:pt>
                <c:pt idx="9">
                  <c:v>42430</c:v>
                </c:pt>
                <c:pt idx="10">
                  <c:v>42795</c:v>
                </c:pt>
                <c:pt idx="11">
                  <c:v>43160</c:v>
                </c:pt>
                <c:pt idx="12">
                  <c:v>43525</c:v>
                </c:pt>
                <c:pt idx="13">
                  <c:v>43891</c:v>
                </c:pt>
                <c:pt idx="14">
                  <c:v>44256</c:v>
                </c:pt>
                <c:pt idx="15">
                  <c:v>44621</c:v>
                </c:pt>
                <c:pt idx="16" formatCode="General">
                  <c:v>2023</c:v>
                </c:pt>
                <c:pt idx="17" formatCode="General">
                  <c:v>2024</c:v>
                </c:pt>
                <c:pt idx="18" formatCode="General">
                  <c:v>2025</c:v>
                </c:pt>
                <c:pt idx="19" formatCode="General">
                  <c:v>2026</c:v>
                </c:pt>
                <c:pt idx="20" formatCode="General">
                  <c:v>2027</c:v>
                </c:pt>
              </c:numCache>
            </c:numRef>
          </c:cat>
          <c:val>
            <c:numRef>
              <c:f>テンプレート!$F$9:$F$29</c:f>
              <c:numCache>
                <c:formatCode>#,##0_);[Red]\(#,##0\)</c:formatCode>
                <c:ptCount val="21"/>
                <c:pt idx="0">
                  <c:v>5488</c:v>
                </c:pt>
                <c:pt idx="1">
                  <c:v>6062</c:v>
                </c:pt>
                <c:pt idx="2">
                  <c:v>7272</c:v>
                </c:pt>
                <c:pt idx="3">
                  <c:v>8194</c:v>
                </c:pt>
                <c:pt idx="4">
                  <c:v>9166</c:v>
                </c:pt>
                <c:pt idx="5">
                  <c:v>11867</c:v>
                </c:pt>
                <c:pt idx="6">
                  <c:v>13789</c:v>
                </c:pt>
                <c:pt idx="7">
                  <c:v>15747</c:v>
                </c:pt>
                <c:pt idx="8">
                  <c:v>17868</c:v>
                </c:pt>
                <c:pt idx="9">
                  <c:v>20552</c:v>
                </c:pt>
                <c:pt idx="10">
                  <c:v>22799</c:v>
                </c:pt>
                <c:pt idx="11">
                  <c:v>26779</c:v>
                </c:pt>
                <c:pt idx="12">
                  <c:v>29298</c:v>
                </c:pt>
                <c:pt idx="13">
                  <c:v>31719</c:v>
                </c:pt>
                <c:pt idx="14">
                  <c:v>32911</c:v>
                </c:pt>
                <c:pt idx="15">
                  <c:v>34373</c:v>
                </c:pt>
                <c:pt idx="16">
                  <c:v>35576.055</c:v>
                </c:pt>
                <c:pt idx="17">
                  <c:v>36821.216925000001</c:v>
                </c:pt>
                <c:pt idx="18">
                  <c:v>38109.959517374999</c:v>
                </c:pt>
                <c:pt idx="19">
                  <c:v>39443.808100483118</c:v>
                </c:pt>
                <c:pt idx="20">
                  <c:v>40824.341384000021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6-4895-9DC6-ED2351779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00109944"/>
        <c:axId val="600111256"/>
      </c:barChart>
      <c:barChart>
        <c:barDir val="col"/>
        <c:grouping val="clustered"/>
        <c:varyColors val="0"/>
        <c:ser>
          <c:idx val="1"/>
          <c:order val="1"/>
          <c:tx>
            <c:strRef>
              <c:f>テンプレート!$H$1</c:f>
              <c:strCache>
                <c:ptCount val="1"/>
                <c:pt idx="0">
                  <c:v>営業利益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テンプレート!$E$9:$E$29</c:f>
              <c:numCache>
                <c:formatCode>yyyy"年"m"月";@</c:formatCode>
                <c:ptCount val="21"/>
                <c:pt idx="0">
                  <c:v>39142</c:v>
                </c:pt>
                <c:pt idx="1">
                  <c:v>39508</c:v>
                </c:pt>
                <c:pt idx="2">
                  <c:v>39873</c:v>
                </c:pt>
                <c:pt idx="3">
                  <c:v>40238</c:v>
                </c:pt>
                <c:pt idx="4">
                  <c:v>40603</c:v>
                </c:pt>
                <c:pt idx="5">
                  <c:v>40969</c:v>
                </c:pt>
                <c:pt idx="6">
                  <c:v>41334</c:v>
                </c:pt>
                <c:pt idx="7">
                  <c:v>41699</c:v>
                </c:pt>
                <c:pt idx="8">
                  <c:v>42064</c:v>
                </c:pt>
                <c:pt idx="9">
                  <c:v>42430</c:v>
                </c:pt>
                <c:pt idx="10">
                  <c:v>42795</c:v>
                </c:pt>
                <c:pt idx="11">
                  <c:v>43160</c:v>
                </c:pt>
                <c:pt idx="12">
                  <c:v>43525</c:v>
                </c:pt>
                <c:pt idx="13">
                  <c:v>43891</c:v>
                </c:pt>
                <c:pt idx="14">
                  <c:v>44256</c:v>
                </c:pt>
                <c:pt idx="15">
                  <c:v>44621</c:v>
                </c:pt>
                <c:pt idx="16" formatCode="General">
                  <c:v>2023</c:v>
                </c:pt>
                <c:pt idx="17" formatCode="General">
                  <c:v>2024</c:v>
                </c:pt>
                <c:pt idx="18" formatCode="General">
                  <c:v>2025</c:v>
                </c:pt>
                <c:pt idx="19" formatCode="General">
                  <c:v>2026</c:v>
                </c:pt>
                <c:pt idx="20" formatCode="General">
                  <c:v>2027</c:v>
                </c:pt>
              </c:numCache>
            </c:numRef>
          </c:cat>
          <c:val>
            <c:numRef>
              <c:f>テンプレート!$H$9:$H$29</c:f>
              <c:numCache>
                <c:formatCode>#,##0_);[Red]\(#,##0\)</c:formatCode>
                <c:ptCount val="21"/>
                <c:pt idx="0">
                  <c:v>202</c:v>
                </c:pt>
                <c:pt idx="1">
                  <c:v>392</c:v>
                </c:pt>
                <c:pt idx="2">
                  <c:v>521</c:v>
                </c:pt>
                <c:pt idx="3">
                  <c:v>738</c:v>
                </c:pt>
                <c:pt idx="4">
                  <c:v>839</c:v>
                </c:pt>
                <c:pt idx="5">
                  <c:v>1114</c:v>
                </c:pt>
                <c:pt idx="6">
                  <c:v>1285</c:v>
                </c:pt>
                <c:pt idx="7">
                  <c:v>1234</c:v>
                </c:pt>
                <c:pt idx="8">
                  <c:v>1345</c:v>
                </c:pt>
                <c:pt idx="9">
                  <c:v>1732</c:v>
                </c:pt>
                <c:pt idx="10">
                  <c:v>1168</c:v>
                </c:pt>
                <c:pt idx="11">
                  <c:v>1303</c:v>
                </c:pt>
                <c:pt idx="12">
                  <c:v>1531</c:v>
                </c:pt>
                <c:pt idx="13">
                  <c:v>1538</c:v>
                </c:pt>
                <c:pt idx="14">
                  <c:v>2268</c:v>
                </c:pt>
                <c:pt idx="15">
                  <c:v>3344</c:v>
                </c:pt>
                <c:pt idx="16">
                  <c:v>2561.4759599999998</c:v>
                </c:pt>
                <c:pt idx="17">
                  <c:v>2651.1276186</c:v>
                </c:pt>
                <c:pt idx="18">
                  <c:v>2743.9170852509997</c:v>
                </c:pt>
                <c:pt idx="19">
                  <c:v>2839.9541832347845</c:v>
                </c:pt>
                <c:pt idx="20">
                  <c:v>2939.3525796480012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B6-4895-9DC6-ED2351779875}"/>
            </c:ext>
          </c:extLst>
        </c:ser>
        <c:ser>
          <c:idx val="2"/>
          <c:order val="2"/>
          <c:tx>
            <c:strRef>
              <c:f>テンプレート!$J$1</c:f>
              <c:strCache>
                <c:ptCount val="1"/>
                <c:pt idx="0">
                  <c:v>当期利益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numRef>
              <c:f>テンプレート!$E$9:$E$29</c:f>
              <c:numCache>
                <c:formatCode>yyyy"年"m"月";@</c:formatCode>
                <c:ptCount val="21"/>
                <c:pt idx="0">
                  <c:v>39142</c:v>
                </c:pt>
                <c:pt idx="1">
                  <c:v>39508</c:v>
                </c:pt>
                <c:pt idx="2">
                  <c:v>39873</c:v>
                </c:pt>
                <c:pt idx="3">
                  <c:v>40238</c:v>
                </c:pt>
                <c:pt idx="4">
                  <c:v>40603</c:v>
                </c:pt>
                <c:pt idx="5">
                  <c:v>40969</c:v>
                </c:pt>
                <c:pt idx="6">
                  <c:v>41334</c:v>
                </c:pt>
                <c:pt idx="7">
                  <c:v>41699</c:v>
                </c:pt>
                <c:pt idx="8">
                  <c:v>42064</c:v>
                </c:pt>
                <c:pt idx="9">
                  <c:v>42430</c:v>
                </c:pt>
                <c:pt idx="10">
                  <c:v>42795</c:v>
                </c:pt>
                <c:pt idx="11">
                  <c:v>43160</c:v>
                </c:pt>
                <c:pt idx="12">
                  <c:v>43525</c:v>
                </c:pt>
                <c:pt idx="13">
                  <c:v>43891</c:v>
                </c:pt>
                <c:pt idx="14">
                  <c:v>44256</c:v>
                </c:pt>
                <c:pt idx="15">
                  <c:v>44621</c:v>
                </c:pt>
                <c:pt idx="16" formatCode="General">
                  <c:v>2023</c:v>
                </c:pt>
                <c:pt idx="17" formatCode="General">
                  <c:v>2024</c:v>
                </c:pt>
                <c:pt idx="18" formatCode="General">
                  <c:v>2025</c:v>
                </c:pt>
                <c:pt idx="19" formatCode="General">
                  <c:v>2026</c:v>
                </c:pt>
                <c:pt idx="20" formatCode="General">
                  <c:v>2027</c:v>
                </c:pt>
              </c:numCache>
            </c:numRef>
          </c:cat>
          <c:val>
            <c:numRef>
              <c:f>テンプレート!$J$9:$J$29</c:f>
              <c:numCache>
                <c:formatCode>#,##0_);[Red]\(#,##0\)</c:formatCode>
                <c:ptCount val="21"/>
                <c:pt idx="0">
                  <c:v>139</c:v>
                </c:pt>
                <c:pt idx="1">
                  <c:v>266</c:v>
                </c:pt>
                <c:pt idx="2">
                  <c:v>440</c:v>
                </c:pt>
                <c:pt idx="3">
                  <c:v>444</c:v>
                </c:pt>
                <c:pt idx="4">
                  <c:v>500</c:v>
                </c:pt>
                <c:pt idx="5">
                  <c:v>653</c:v>
                </c:pt>
                <c:pt idx="6">
                  <c:v>717</c:v>
                </c:pt>
                <c:pt idx="7">
                  <c:v>837</c:v>
                </c:pt>
                <c:pt idx="8">
                  <c:v>904</c:v>
                </c:pt>
                <c:pt idx="9">
                  <c:v>1071</c:v>
                </c:pt>
                <c:pt idx="10">
                  <c:v>661</c:v>
                </c:pt>
                <c:pt idx="11">
                  <c:v>910</c:v>
                </c:pt>
                <c:pt idx="12">
                  <c:v>1071</c:v>
                </c:pt>
                <c:pt idx="13">
                  <c:v>1122</c:v>
                </c:pt>
                <c:pt idx="14">
                  <c:v>537</c:v>
                </c:pt>
                <c:pt idx="15">
                  <c:v>2279</c:v>
                </c:pt>
                <c:pt idx="16">
                  <c:v>1387.4661450000001</c:v>
                </c:pt>
                <c:pt idx="17">
                  <c:v>1436.0274600750001</c:v>
                </c:pt>
                <c:pt idx="18">
                  <c:v>1486.288421177625</c:v>
                </c:pt>
                <c:pt idx="19">
                  <c:v>1538.3085159188415</c:v>
                </c:pt>
                <c:pt idx="20">
                  <c:v>1592.1493139760007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B-47D2-9CA5-229956E45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41583328"/>
        <c:axId val="641575784"/>
      </c:barChart>
      <c:catAx>
        <c:axId val="600109944"/>
        <c:scaling>
          <c:orientation val="minMax"/>
        </c:scaling>
        <c:delete val="0"/>
        <c:axPos val="b"/>
        <c:numFmt formatCode="yyyy&quot;年&quot;m&quot;月&quot;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11256"/>
        <c:crosses val="autoZero"/>
        <c:auto val="1"/>
        <c:lblAlgn val="ctr"/>
        <c:lblOffset val="100"/>
        <c:noMultiLvlLbl val="0"/>
      </c:catAx>
      <c:valAx>
        <c:axId val="600111256"/>
        <c:scaling>
          <c:orientation val="minMax"/>
          <c:max val="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09944"/>
        <c:crosses val="autoZero"/>
        <c:crossBetween val="between"/>
      </c:valAx>
      <c:valAx>
        <c:axId val="641575784"/>
        <c:scaling>
          <c:orientation val="minMax"/>
          <c:max val="5000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583328"/>
        <c:crosses val="max"/>
        <c:crossBetween val="between"/>
      </c:valAx>
      <c:catAx>
        <c:axId val="641583328"/>
        <c:scaling>
          <c:orientation val="minMax"/>
        </c:scaling>
        <c:delete val="1"/>
        <c:axPos val="b"/>
        <c:numFmt formatCode="yyyy&quot;年&quot;m&quot;月&quot;;@" sourceLinked="1"/>
        <c:majorTickMark val="out"/>
        <c:minorTickMark val="none"/>
        <c:tickLblPos val="nextTo"/>
        <c:crossAx val="641575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0033266644047"/>
          <c:y val="0.17211582884564494"/>
          <c:w val="0.34867062122435288"/>
          <c:h val="6.1308331009032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66676</xdr:colOff>
      <xdr:row>16</xdr:row>
      <xdr:rowOff>47625</xdr:rowOff>
    </xdr:from>
    <xdr:to>
      <xdr:col>29</xdr:col>
      <xdr:colOff>638176</xdr:colOff>
      <xdr:row>36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8EBF64-CBC3-4093-A874-4519A39ED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28575</xdr:colOff>
      <xdr:row>1</xdr:row>
      <xdr:rowOff>57150</xdr:rowOff>
    </xdr:from>
    <xdr:to>
      <xdr:col>29</xdr:col>
      <xdr:colOff>571500</xdr:colOff>
      <xdr:row>16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F8B5981-8E1B-477E-8346-2831193FAE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0.24955</cdr:x>
      <cdr:y>0.12375</cdr:y>
    </cdr:from>
    <cdr:to>
      <cdr:x>0.88948</cdr:x>
      <cdr:y>0.66555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8959ACE0-1CB5-4FC7-AE07-9DCB896E2D8A}"/>
            </a:ext>
          </a:extLst>
        </cdr:cNvPr>
        <cdr:cNvCxnSpPr/>
      </cdr:nvCxnSpPr>
      <cdr:spPr>
        <a:xfrm xmlns:a="http://schemas.openxmlformats.org/drawingml/2006/main" flipV="1">
          <a:off x="1333500" y="352425"/>
          <a:ext cx="3419475" cy="15430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0.62923</cdr:x>
      <cdr:y>0.17726</cdr:y>
    </cdr:from>
    <cdr:to>
      <cdr:x>0.90018</cdr:x>
      <cdr:y>0.30769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F477DBFB-03E0-C5C8-E940-2C177F16B428}"/>
            </a:ext>
          </a:extLst>
        </cdr:cNvPr>
        <cdr:cNvCxnSpPr/>
      </cdr:nvCxnSpPr>
      <cdr:spPr>
        <a:xfrm xmlns:a="http://schemas.openxmlformats.org/drawingml/2006/main" flipV="1">
          <a:off x="3362325" y="504825"/>
          <a:ext cx="1447800" cy="3714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FEDC9-5FBC-4180-80CC-489877B79D17}">
  <dimension ref="A1:AD49"/>
  <sheetViews>
    <sheetView tabSelected="1" workbookViewId="0">
      <pane xSplit="1" ySplit="1" topLeftCell="B2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RowHeight="12"/>
  <cols>
    <col min="1" max="1" width="17.75" style="1" customWidth="1"/>
    <col min="2" max="2" width="5.375" style="15" customWidth="1"/>
    <col min="3" max="3" width="7.875" style="15" customWidth="1"/>
    <col min="4" max="4" width="6.375" style="15" customWidth="1"/>
    <col min="5" max="5" width="9" style="15" bestFit="1" customWidth="1"/>
    <col min="6" max="6" width="6" style="15" customWidth="1"/>
    <col min="7" max="7" width="5.875" style="34" customWidth="1"/>
    <col min="8" max="8" width="5.875" style="15" customWidth="1"/>
    <col min="9" max="9" width="5.75" style="42" customWidth="1"/>
    <col min="10" max="10" width="5.875" style="15" customWidth="1"/>
    <col min="11" max="11" width="5.125" style="15" customWidth="1"/>
    <col min="12" max="12" width="5.875" style="15" customWidth="1"/>
    <col min="13" max="13" width="5.5" style="15" customWidth="1"/>
    <col min="14" max="14" width="4.25" style="15" customWidth="1"/>
    <col min="15" max="15" width="4.125" style="15" customWidth="1"/>
    <col min="16" max="16" width="4" style="43" customWidth="1"/>
    <col min="17" max="17" width="4.125" style="15" customWidth="1"/>
    <col min="18" max="18" width="4.375" style="15" customWidth="1"/>
    <col min="19" max="19" width="6.25" style="43" customWidth="1"/>
    <col min="20" max="20" width="5.5" style="43" customWidth="1"/>
    <col min="21" max="21" width="3.5" style="15" customWidth="1"/>
    <col min="22" max="22" width="6" style="43" customWidth="1"/>
    <col min="23" max="16384" width="9" style="15"/>
  </cols>
  <sheetData>
    <row r="1" spans="1:30" s="2" customFormat="1" ht="29.25" customHeight="1">
      <c r="A1" s="5" t="s">
        <v>2</v>
      </c>
      <c r="B1" s="7" t="s">
        <v>8</v>
      </c>
      <c r="C1" s="7" t="s">
        <v>9</v>
      </c>
      <c r="D1" s="7" t="s">
        <v>10</v>
      </c>
      <c r="E1" s="3" t="s">
        <v>1</v>
      </c>
      <c r="F1" s="3" t="s">
        <v>0</v>
      </c>
      <c r="G1" s="78" t="s">
        <v>25</v>
      </c>
      <c r="H1" s="3" t="s">
        <v>3</v>
      </c>
      <c r="I1" s="77" t="s">
        <v>5</v>
      </c>
      <c r="J1" s="3" t="s">
        <v>4</v>
      </c>
      <c r="K1" s="77" t="s">
        <v>26</v>
      </c>
      <c r="L1" s="11" t="s">
        <v>6</v>
      </c>
      <c r="M1" s="11" t="s">
        <v>7</v>
      </c>
      <c r="N1" s="10" t="s">
        <v>11</v>
      </c>
      <c r="O1" s="10" t="s">
        <v>12</v>
      </c>
      <c r="P1" s="10" t="s">
        <v>42</v>
      </c>
      <c r="Q1" s="3" t="s">
        <v>13</v>
      </c>
      <c r="R1" s="3" t="s">
        <v>14</v>
      </c>
      <c r="S1" s="65" t="s">
        <v>34</v>
      </c>
      <c r="T1" s="65" t="s">
        <v>35</v>
      </c>
      <c r="V1" s="76" t="s">
        <v>37</v>
      </c>
      <c r="W1" s="80"/>
      <c r="X1" s="80"/>
      <c r="Y1" s="80"/>
      <c r="Z1" s="80"/>
      <c r="AA1" s="80"/>
      <c r="AB1" s="80"/>
      <c r="AC1" s="80"/>
      <c r="AD1" s="80"/>
    </row>
    <row r="2" spans="1:30" ht="41.25" customHeight="1" thickBot="1">
      <c r="A2" s="58" t="s">
        <v>91</v>
      </c>
      <c r="B2" s="41">
        <v>227</v>
      </c>
      <c r="C2" s="8"/>
      <c r="D2" s="8"/>
      <c r="E2" s="35">
        <f>+E24</f>
        <v>44621</v>
      </c>
      <c r="F2" s="46">
        <f t="shared" ref="F2:M2" si="0">+F24</f>
        <v>34373</v>
      </c>
      <c r="G2" s="75">
        <f t="shared" si="0"/>
        <v>4.4422837349214546E-2</v>
      </c>
      <c r="H2" s="8">
        <f t="shared" si="0"/>
        <v>3344</v>
      </c>
      <c r="I2" s="47">
        <f t="shared" si="0"/>
        <v>9.7285660256596754E-2</v>
      </c>
      <c r="J2" s="46">
        <f t="shared" si="0"/>
        <v>2279</v>
      </c>
      <c r="K2" s="47">
        <f t="shared" si="0"/>
        <v>6.6302039391382767E-2</v>
      </c>
      <c r="L2" s="8">
        <f t="shared" si="0"/>
        <v>26.1</v>
      </c>
      <c r="M2" s="8">
        <f t="shared" si="0"/>
        <v>136.9</v>
      </c>
      <c r="N2" s="16">
        <f t="shared" ref="N2" si="1">+B2/L2</f>
        <v>8.6973180076628349</v>
      </c>
      <c r="O2" s="17">
        <f>+B2/M2</f>
        <v>1.658144631117604</v>
      </c>
      <c r="P2" s="17"/>
      <c r="Q2" s="48">
        <f>+Q24</f>
        <v>4.5</v>
      </c>
      <c r="R2" s="49">
        <f t="shared" ref="R2" si="2">+Q2/B2</f>
        <v>1.9823788546255508E-2</v>
      </c>
      <c r="S2" s="8">
        <f t="shared" ref="S2:V2" si="3">+S24</f>
        <v>34275</v>
      </c>
      <c r="T2" s="8">
        <f t="shared" si="3"/>
        <v>11975</v>
      </c>
      <c r="U2" s="61">
        <f t="shared" si="3"/>
        <v>0.34938001458789203</v>
      </c>
      <c r="V2" s="8">
        <f t="shared" si="3"/>
        <v>-1367</v>
      </c>
    </row>
    <row r="3" spans="1:30" ht="15.75" customHeight="1">
      <c r="A3" s="60">
        <v>44785</v>
      </c>
      <c r="B3" s="81" t="s">
        <v>28</v>
      </c>
      <c r="C3" s="82"/>
      <c r="D3" s="82"/>
      <c r="E3" s="50">
        <f>+G29</f>
        <v>3.5000000000000003E-2</v>
      </c>
      <c r="F3" s="43"/>
      <c r="G3" s="72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59"/>
      <c r="T3" s="59"/>
      <c r="U3" s="43"/>
    </row>
    <row r="4" spans="1:30" s="43" customFormat="1" ht="15.75" customHeight="1">
      <c r="A4" s="1">
        <v>0</v>
      </c>
      <c r="B4" s="83" t="s">
        <v>29</v>
      </c>
      <c r="C4" s="84"/>
      <c r="D4" s="84"/>
      <c r="E4" s="51">
        <f>+K29</f>
        <v>3.9E-2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59"/>
      <c r="T4" s="59"/>
    </row>
    <row r="5" spans="1:30" s="43" customFormat="1" ht="15.75" customHeight="1">
      <c r="A5" s="1"/>
      <c r="B5" s="83" t="s">
        <v>30</v>
      </c>
      <c r="C5" s="84"/>
      <c r="D5" s="84"/>
      <c r="E5" s="52">
        <f>+N29</f>
        <v>14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59"/>
      <c r="T5" s="59"/>
    </row>
    <row r="6" spans="1:30" s="43" customFormat="1" ht="15.75" customHeight="1">
      <c r="A6" s="61" t="e">
        <f>+(B2-A5)/A5</f>
        <v>#DIV/0!</v>
      </c>
      <c r="B6" s="83" t="s">
        <v>31</v>
      </c>
      <c r="C6" s="84"/>
      <c r="D6" s="84"/>
      <c r="E6" s="52">
        <f>+B29</f>
        <v>255.27483954665678</v>
      </c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59"/>
      <c r="T6" s="59"/>
    </row>
    <row r="7" spans="1:30" s="43" customFormat="1" ht="15.75" customHeight="1" thickBot="1">
      <c r="A7" s="1"/>
      <c r="B7" s="85" t="s">
        <v>32</v>
      </c>
      <c r="C7" s="86"/>
      <c r="D7" s="86"/>
      <c r="E7" s="53">
        <f>+D29</f>
        <v>0.12455876452271708</v>
      </c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59"/>
      <c r="T7" s="59"/>
    </row>
    <row r="8" spans="1:30">
      <c r="A8" s="33" t="s">
        <v>15</v>
      </c>
      <c r="C8" s="1" t="s">
        <v>27</v>
      </c>
      <c r="G8" s="13">
        <f>AVERAGE(G9:G21)</f>
        <v>0.1509262230736807</v>
      </c>
      <c r="I8" s="13">
        <f>AVERAGE(I9:I21)</f>
        <v>7.1679813203295931E-2</v>
      </c>
      <c r="K8" s="13">
        <f>AVERAGE(K9:K21)</f>
        <v>4.6220119733072683E-2</v>
      </c>
      <c r="N8" s="12">
        <f>AVERAGE(N9:N21)</f>
        <v>24.567651631671147</v>
      </c>
      <c r="O8" s="12">
        <f>AVERAGE(O9:O21)</f>
        <v>3.5854610385001084</v>
      </c>
      <c r="P8" s="71"/>
    </row>
    <row r="9" spans="1:30">
      <c r="A9" s="1">
        <v>2749</v>
      </c>
      <c r="B9" s="41"/>
      <c r="C9" s="45">
        <f t="shared" ref="C9:C19" si="4">+J9/L9*1000000</f>
        <v>86875000</v>
      </c>
      <c r="E9" s="35">
        <f>+コピー!B2</f>
        <v>39142</v>
      </c>
      <c r="F9" s="31">
        <f>+コピー!C2</f>
        <v>5488</v>
      </c>
      <c r="H9" s="31">
        <f>+コピー!E2</f>
        <v>202</v>
      </c>
      <c r="I9" s="6">
        <f>+H9/F9</f>
        <v>3.6807580174927114E-2</v>
      </c>
      <c r="J9" s="31">
        <f>+コピー!I2</f>
        <v>139</v>
      </c>
      <c r="K9" s="6">
        <f>+J9/F9</f>
        <v>2.5327988338192421E-2</v>
      </c>
      <c r="L9" s="32">
        <f>VALUE(SUBSTITUTE(コピー!K2,"円","　"))</f>
        <v>1.6</v>
      </c>
      <c r="M9" s="32">
        <f>VALUE(SUBSTITUTE(コピー!L2,"円","　"))</f>
        <v>12.1</v>
      </c>
      <c r="N9" s="9">
        <f t="shared" ref="N9:N22" si="5">+B9/L9</f>
        <v>0</v>
      </c>
      <c r="O9" s="9">
        <f>+B9/M9</f>
        <v>0</v>
      </c>
      <c r="P9" s="54" t="e">
        <f>+O9/N9</f>
        <v>#DIV/0!</v>
      </c>
    </row>
    <row r="10" spans="1:30">
      <c r="B10" s="41"/>
      <c r="C10" s="45">
        <f t="shared" si="4"/>
        <v>88666666.666666672</v>
      </c>
      <c r="E10" s="35">
        <f>+コピー!B3</f>
        <v>39508</v>
      </c>
      <c r="F10" s="31">
        <f>+コピー!C3</f>
        <v>6062</v>
      </c>
      <c r="G10" s="6">
        <f>+(F10-F9)/F9</f>
        <v>0.10459183673469388</v>
      </c>
      <c r="H10" s="31">
        <f>+コピー!E3</f>
        <v>392</v>
      </c>
      <c r="I10" s="6">
        <f t="shared" ref="I10:I22" si="6">+H10/F10</f>
        <v>6.4665127020785224E-2</v>
      </c>
      <c r="J10" s="31">
        <f>+コピー!I3</f>
        <v>266</v>
      </c>
      <c r="K10" s="6">
        <f t="shared" ref="K10:K21" si="7">+J10/F10</f>
        <v>4.3879907621247112E-2</v>
      </c>
      <c r="L10" s="32">
        <f>VALUE(SUBSTITUTE(コピー!K3,"円","　"))</f>
        <v>3</v>
      </c>
      <c r="M10" s="32">
        <f>VALUE(SUBSTITUTE(コピー!L3,"円","　"))</f>
        <v>14.2</v>
      </c>
      <c r="N10" s="9">
        <f t="shared" si="5"/>
        <v>0</v>
      </c>
      <c r="O10" s="9">
        <f t="shared" ref="O10:O21" si="8">+B10/M10</f>
        <v>0</v>
      </c>
      <c r="P10" s="54" t="e">
        <f t="shared" ref="P10:P23" si="9">+O10/N10</f>
        <v>#DIV/0!</v>
      </c>
    </row>
    <row r="11" spans="1:30">
      <c r="A11" s="1" t="s">
        <v>9</v>
      </c>
      <c r="B11" s="41"/>
      <c r="C11" s="45">
        <f t="shared" si="4"/>
        <v>88000000</v>
      </c>
      <c r="E11" s="35">
        <f>+コピー!B4</f>
        <v>39873</v>
      </c>
      <c r="F11" s="31">
        <f>+コピー!C4</f>
        <v>7272</v>
      </c>
      <c r="G11" s="6">
        <f t="shared" ref="G11:G22" si="10">+(F11-F10)/F10</f>
        <v>0.19960409105905641</v>
      </c>
      <c r="H11" s="31">
        <f>+コピー!E4</f>
        <v>521</v>
      </c>
      <c r="I11" s="6">
        <f t="shared" si="6"/>
        <v>7.1644664466446642E-2</v>
      </c>
      <c r="J11" s="31">
        <f>+コピー!I4</f>
        <v>440</v>
      </c>
      <c r="K11" s="6">
        <f t="shared" si="7"/>
        <v>6.0506050605060507E-2</v>
      </c>
      <c r="L11" s="32">
        <f>VALUE(SUBSTITUTE(コピー!K4,"円","　"))</f>
        <v>5</v>
      </c>
      <c r="M11" s="32">
        <f>VALUE(SUBSTITUTE(コピー!L4,"円","　"))</f>
        <v>17.600000000000001</v>
      </c>
      <c r="N11" s="9">
        <f t="shared" si="5"/>
        <v>0</v>
      </c>
      <c r="O11" s="9">
        <f t="shared" si="8"/>
        <v>0</v>
      </c>
      <c r="P11" s="54" t="e">
        <f t="shared" si="9"/>
        <v>#DIV/0!</v>
      </c>
    </row>
    <row r="12" spans="1:30">
      <c r="A12" s="69">
        <f>+G24</f>
        <v>4.4422837349214546E-2</v>
      </c>
      <c r="B12" s="41"/>
      <c r="C12" s="45">
        <f t="shared" si="4"/>
        <v>87058823.529411763</v>
      </c>
      <c r="E12" s="35">
        <f>+コピー!B5</f>
        <v>40238</v>
      </c>
      <c r="F12" s="31">
        <f>+コピー!C5</f>
        <v>8194</v>
      </c>
      <c r="G12" s="6">
        <f t="shared" si="10"/>
        <v>0.12678767876787678</v>
      </c>
      <c r="H12" s="31">
        <f>+コピー!E5</f>
        <v>738</v>
      </c>
      <c r="I12" s="6">
        <f t="shared" si="6"/>
        <v>9.0065901879423968E-2</v>
      </c>
      <c r="J12" s="31">
        <f>+コピー!I5</f>
        <v>444</v>
      </c>
      <c r="K12" s="6">
        <f t="shared" si="7"/>
        <v>5.4185989748596536E-2</v>
      </c>
      <c r="L12" s="32">
        <f>VALUE(SUBSTITUTE(コピー!K5,"円","　"))</f>
        <v>5.0999999999999996</v>
      </c>
      <c r="M12" s="32">
        <f>VALUE(SUBSTITUTE(コピー!L5,"円","　"))</f>
        <v>21.7</v>
      </c>
      <c r="N12" s="9">
        <f t="shared" si="5"/>
        <v>0</v>
      </c>
      <c r="O12" s="9">
        <f t="shared" si="8"/>
        <v>0</v>
      </c>
      <c r="P12" s="54" t="e">
        <f t="shared" si="9"/>
        <v>#DIV/0!</v>
      </c>
    </row>
    <row r="13" spans="1:30">
      <c r="A13" s="1" t="s">
        <v>41</v>
      </c>
      <c r="B13" s="41">
        <v>145</v>
      </c>
      <c r="C13" s="45">
        <f t="shared" si="4"/>
        <v>87719298.245614022</v>
      </c>
      <c r="E13" s="35">
        <f>+コピー!B6</f>
        <v>40603</v>
      </c>
      <c r="F13" s="31">
        <f>+コピー!C6</f>
        <v>9166</v>
      </c>
      <c r="G13" s="6">
        <f t="shared" si="10"/>
        <v>0.11862338296314376</v>
      </c>
      <c r="H13" s="31">
        <f>+コピー!E6</f>
        <v>839</v>
      </c>
      <c r="I13" s="6">
        <f t="shared" si="6"/>
        <v>9.1533929740344758E-2</v>
      </c>
      <c r="J13" s="31">
        <f>+コピー!I6</f>
        <v>500</v>
      </c>
      <c r="K13" s="6">
        <f t="shared" si="7"/>
        <v>5.4549421776129176E-2</v>
      </c>
      <c r="L13" s="32">
        <f>VALUE(SUBSTITUTE(コピー!K6,"円","　"))</f>
        <v>5.7</v>
      </c>
      <c r="M13" s="32">
        <f>VALUE(SUBSTITUTE(コピー!L6,"円","　"))</f>
        <v>40.700000000000003</v>
      </c>
      <c r="N13" s="9">
        <f t="shared" si="5"/>
        <v>25.438596491228068</v>
      </c>
      <c r="O13" s="9">
        <f t="shared" si="8"/>
        <v>3.5626535626535625</v>
      </c>
      <c r="P13" s="54">
        <f t="shared" si="9"/>
        <v>0.14004914004914004</v>
      </c>
      <c r="S13" s="4"/>
      <c r="T13" s="4"/>
      <c r="U13" s="54"/>
      <c r="V13" s="4"/>
      <c r="W13" s="43"/>
      <c r="X13" s="43"/>
      <c r="Y13" s="43"/>
      <c r="Z13" s="43"/>
      <c r="AA13" s="43"/>
    </row>
    <row r="14" spans="1:30">
      <c r="A14" s="70">
        <f>+(A15-A16)/B2</f>
        <v>-0.15418502202643172</v>
      </c>
      <c r="B14" s="41">
        <v>182</v>
      </c>
      <c r="C14" s="45">
        <f t="shared" si="4"/>
        <v>87066666.666666657</v>
      </c>
      <c r="E14" s="35">
        <f>+コピー!B7</f>
        <v>40969</v>
      </c>
      <c r="F14" s="31">
        <f>+コピー!C7</f>
        <v>11867</v>
      </c>
      <c r="G14" s="6">
        <f t="shared" si="10"/>
        <v>0.29467597643464977</v>
      </c>
      <c r="H14" s="31">
        <f>+コピー!E7</f>
        <v>1114</v>
      </c>
      <c r="I14" s="6">
        <f t="shared" si="6"/>
        <v>9.3873767590798005E-2</v>
      </c>
      <c r="J14" s="31">
        <f>+コピー!I7</f>
        <v>653</v>
      </c>
      <c r="K14" s="6">
        <f t="shared" si="7"/>
        <v>5.5026544198196678E-2</v>
      </c>
      <c r="L14" s="32">
        <f>VALUE(SUBSTITUTE(コピー!K7,"円","　"))</f>
        <v>7.5</v>
      </c>
      <c r="M14" s="32">
        <f>VALUE(SUBSTITUTE(コピー!L7,"円","　"))</f>
        <v>45.4</v>
      </c>
      <c r="N14" s="9">
        <f t="shared" si="5"/>
        <v>24.266666666666666</v>
      </c>
      <c r="O14" s="9">
        <f t="shared" si="8"/>
        <v>4.0088105726872252</v>
      </c>
      <c r="P14" s="54">
        <f t="shared" si="9"/>
        <v>0.16519823788546259</v>
      </c>
      <c r="Q14" s="43"/>
      <c r="R14" s="43"/>
      <c r="S14" s="4"/>
      <c r="T14" s="4"/>
      <c r="U14" s="54"/>
      <c r="V14" s="4"/>
      <c r="W14" s="43"/>
      <c r="X14" s="43"/>
      <c r="Y14" s="43"/>
      <c r="Z14" s="43"/>
      <c r="AA14" s="43"/>
    </row>
    <row r="15" spans="1:30">
      <c r="A15" s="1">
        <v>225</v>
      </c>
      <c r="B15" s="41">
        <v>597</v>
      </c>
      <c r="C15" s="45">
        <f t="shared" si="4"/>
        <v>87439024.390243918</v>
      </c>
      <c r="E15" s="35">
        <f>+コピー!B8</f>
        <v>41334</v>
      </c>
      <c r="F15" s="31">
        <f>+コピー!C8</f>
        <v>13789</v>
      </c>
      <c r="G15" s="6">
        <f t="shared" si="10"/>
        <v>0.16196174264767843</v>
      </c>
      <c r="H15" s="31">
        <f>+コピー!E8</f>
        <v>1285</v>
      </c>
      <c r="I15" s="6">
        <f t="shared" si="6"/>
        <v>9.3190224091667273E-2</v>
      </c>
      <c r="J15" s="31">
        <f>+コピー!I8</f>
        <v>717</v>
      </c>
      <c r="K15" s="6">
        <f t="shared" si="7"/>
        <v>5.199796939589528E-2</v>
      </c>
      <c r="L15" s="32">
        <f>VALUE(SUBSTITUTE(コピー!K8,"円","　"))</f>
        <v>8.1999999999999993</v>
      </c>
      <c r="M15" s="32">
        <f>VALUE(SUBSTITUTE(コピー!L8,"円","　"))</f>
        <v>50.9</v>
      </c>
      <c r="N15" s="9">
        <f t="shared" si="5"/>
        <v>72.804878048780495</v>
      </c>
      <c r="O15" s="9">
        <f t="shared" si="8"/>
        <v>11.728880157170924</v>
      </c>
      <c r="P15" s="54">
        <f t="shared" si="9"/>
        <v>0.1611001964636542</v>
      </c>
      <c r="Q15" s="31">
        <f>VALUE(SUBSTITUTE(コピー!O8,"円","　"))</f>
        <v>3.2</v>
      </c>
      <c r="R15" s="6">
        <f t="shared" ref="R15:R23" si="11">+Q15/B15</f>
        <v>5.360134003350084E-3</v>
      </c>
      <c r="S15" s="4">
        <v>10876</v>
      </c>
      <c r="T15" s="4">
        <v>4449</v>
      </c>
      <c r="U15" s="54">
        <f t="shared" ref="U15:U24" si="12">+T15/S15</f>
        <v>0.40906583302684812</v>
      </c>
      <c r="V15" s="4">
        <v>1610</v>
      </c>
      <c r="W15" s="43"/>
      <c r="X15" s="43"/>
      <c r="Y15" s="43"/>
      <c r="Z15" s="43"/>
      <c r="AA15" s="43"/>
    </row>
    <row r="16" spans="1:30">
      <c r="A16" s="1">
        <v>260</v>
      </c>
      <c r="B16" s="41">
        <v>421</v>
      </c>
      <c r="C16" s="45">
        <f t="shared" si="4"/>
        <v>87187500</v>
      </c>
      <c r="E16" s="35">
        <f>+コピー!B9</f>
        <v>41699</v>
      </c>
      <c r="F16" s="31">
        <f>+コピー!C9</f>
        <v>15747</v>
      </c>
      <c r="G16" s="6">
        <f t="shared" si="10"/>
        <v>0.14199724418014359</v>
      </c>
      <c r="H16" s="31">
        <f>+コピー!E9</f>
        <v>1234</v>
      </c>
      <c r="I16" s="6">
        <f t="shared" si="6"/>
        <v>7.836413285070172E-2</v>
      </c>
      <c r="J16" s="31">
        <f>+コピー!I9</f>
        <v>837</v>
      </c>
      <c r="K16" s="6">
        <f t="shared" si="7"/>
        <v>5.3152981520289577E-2</v>
      </c>
      <c r="L16" s="32">
        <f>VALUE(SUBSTITUTE(コピー!K9,"円","　"))</f>
        <v>9.6</v>
      </c>
      <c r="M16" s="32">
        <f>VALUE(SUBSTITUTE(コピー!L9,"円","　"))</f>
        <v>57.5</v>
      </c>
      <c r="N16" s="9">
        <f t="shared" si="5"/>
        <v>43.854166666666671</v>
      </c>
      <c r="O16" s="9">
        <f t="shared" si="8"/>
        <v>7.321739130434783</v>
      </c>
      <c r="P16" s="54">
        <f t="shared" si="9"/>
        <v>0.16695652173913042</v>
      </c>
      <c r="Q16" s="31">
        <f>VALUE(SUBSTITUTE(コピー!O9,"円","　"))</f>
        <v>3.6</v>
      </c>
      <c r="R16" s="6">
        <f t="shared" si="11"/>
        <v>8.5510688836104524E-3</v>
      </c>
      <c r="S16" s="4">
        <v>13521</v>
      </c>
      <c r="T16" s="4">
        <v>5030</v>
      </c>
      <c r="U16" s="54">
        <f t="shared" si="12"/>
        <v>0.37201390429701947</v>
      </c>
      <c r="V16" s="4">
        <v>3682</v>
      </c>
      <c r="W16" s="43"/>
      <c r="X16" s="43"/>
      <c r="Y16" s="43"/>
      <c r="Z16" s="43"/>
      <c r="AA16" s="43"/>
    </row>
    <row r="17" spans="1:27">
      <c r="B17" s="41">
        <v>339</v>
      </c>
      <c r="C17" s="45">
        <f t="shared" si="4"/>
        <v>87766990.291262135</v>
      </c>
      <c r="E17" s="35">
        <f>+コピー!B10</f>
        <v>42064</v>
      </c>
      <c r="F17" s="31">
        <f>+コピー!C10</f>
        <v>17868</v>
      </c>
      <c r="G17" s="6">
        <f t="shared" si="10"/>
        <v>0.13469232234711373</v>
      </c>
      <c r="H17" s="31">
        <f>+コピー!E10</f>
        <v>1345</v>
      </c>
      <c r="I17" s="6">
        <f t="shared" si="6"/>
        <v>7.5274233266174162E-2</v>
      </c>
      <c r="J17" s="31">
        <f>+コピー!I10</f>
        <v>904</v>
      </c>
      <c r="K17" s="6">
        <f t="shared" si="7"/>
        <v>5.0593239310499215E-2</v>
      </c>
      <c r="L17" s="32">
        <f>VALUE(SUBSTITUTE(コピー!K10,"円","　"))</f>
        <v>10.3</v>
      </c>
      <c r="M17" s="32">
        <f>VALUE(SUBSTITUTE(コピー!L10,"円","　"))</f>
        <v>64.099999999999994</v>
      </c>
      <c r="N17" s="9">
        <f t="shared" si="5"/>
        <v>32.912621359223301</v>
      </c>
      <c r="O17" s="9">
        <f t="shared" si="8"/>
        <v>5.2886115444617792</v>
      </c>
      <c r="P17" s="54">
        <f t="shared" si="9"/>
        <v>0.1606864274570983</v>
      </c>
      <c r="Q17" s="31">
        <f>VALUE(SUBSTITUTE(コピー!O10,"円","　"))</f>
        <v>4</v>
      </c>
      <c r="R17" s="6">
        <f t="shared" si="11"/>
        <v>1.1799410029498525E-2</v>
      </c>
      <c r="S17" s="4">
        <v>18882</v>
      </c>
      <c r="T17" s="4">
        <v>5603</v>
      </c>
      <c r="U17" s="54">
        <f t="shared" si="12"/>
        <v>0.29673763372524098</v>
      </c>
      <c r="V17" s="4">
        <v>8177</v>
      </c>
      <c r="W17" s="43"/>
      <c r="X17" s="43"/>
      <c r="Y17" s="43"/>
      <c r="Z17" s="43"/>
      <c r="AA17" s="43"/>
    </row>
    <row r="18" spans="1:27">
      <c r="A18" s="79"/>
      <c r="B18" s="41">
        <v>304</v>
      </c>
      <c r="C18" s="45">
        <f t="shared" si="4"/>
        <v>87786885.245901644</v>
      </c>
      <c r="E18" s="35">
        <f>+コピー!B11</f>
        <v>42430</v>
      </c>
      <c r="F18" s="31">
        <f>+コピー!C11</f>
        <v>20552</v>
      </c>
      <c r="G18" s="6">
        <f t="shared" si="10"/>
        <v>0.15021267069621669</v>
      </c>
      <c r="H18" s="31">
        <f>+コピー!E11</f>
        <v>1732</v>
      </c>
      <c r="I18" s="6">
        <f t="shared" si="6"/>
        <v>8.4274036590112886E-2</v>
      </c>
      <c r="J18" s="31">
        <f>+コピー!I11</f>
        <v>1071</v>
      </c>
      <c r="K18" s="6">
        <f t="shared" si="7"/>
        <v>5.2111716621253405E-2</v>
      </c>
      <c r="L18" s="32">
        <f>VALUE(SUBSTITUTE(コピー!K11,"円","　"))</f>
        <v>12.2</v>
      </c>
      <c r="M18" s="32">
        <f>VALUE(SUBSTITUTE(コピー!L11,"円","　"))</f>
        <v>71.7</v>
      </c>
      <c r="N18" s="9">
        <f t="shared" si="5"/>
        <v>24.918032786885249</v>
      </c>
      <c r="O18" s="9">
        <f t="shared" si="8"/>
        <v>4.2398884239888419</v>
      </c>
      <c r="P18" s="54">
        <f t="shared" si="9"/>
        <v>0.17015341701534167</v>
      </c>
      <c r="Q18" s="31">
        <f>VALUE(SUBSTITUTE(コピー!O11,"円","　"))</f>
        <v>5</v>
      </c>
      <c r="R18" s="6">
        <f t="shared" si="11"/>
        <v>1.6447368421052631E-2</v>
      </c>
      <c r="S18" s="4">
        <v>21127</v>
      </c>
      <c r="T18" s="4">
        <v>6276</v>
      </c>
      <c r="U18" s="54">
        <f t="shared" si="12"/>
        <v>0.29706063331282245</v>
      </c>
      <c r="V18" s="4">
        <v>7615</v>
      </c>
      <c r="W18" s="43"/>
      <c r="X18" s="43"/>
      <c r="Y18" s="43"/>
      <c r="Z18" s="43"/>
      <c r="AA18" s="43"/>
    </row>
    <row r="19" spans="1:27">
      <c r="A19" s="79"/>
      <c r="B19" s="41">
        <v>283</v>
      </c>
      <c r="C19" s="45">
        <f t="shared" si="4"/>
        <v>86973684.210526317</v>
      </c>
      <c r="E19" s="35">
        <f>+コピー!B12</f>
        <v>42795</v>
      </c>
      <c r="F19" s="31">
        <f>+コピー!C12</f>
        <v>22799</v>
      </c>
      <c r="G19" s="6">
        <f t="shared" si="10"/>
        <v>0.1093324250681199</v>
      </c>
      <c r="H19" s="31">
        <f>+コピー!E12</f>
        <v>1168</v>
      </c>
      <c r="I19" s="6">
        <f t="shared" si="6"/>
        <v>5.1230317119171892E-2</v>
      </c>
      <c r="J19" s="31">
        <f>+コピー!I12</f>
        <v>661</v>
      </c>
      <c r="K19" s="6">
        <f t="shared" si="7"/>
        <v>2.8992499671038202E-2</v>
      </c>
      <c r="L19" s="32">
        <f>VALUE(SUBSTITUTE(コピー!K12,"円","　"))</f>
        <v>7.6</v>
      </c>
      <c r="M19" s="32">
        <f>VALUE(SUBSTITUTE(コピー!L12,"円","　"))</f>
        <v>78.3</v>
      </c>
      <c r="N19" s="9">
        <f t="shared" si="5"/>
        <v>37.236842105263158</v>
      </c>
      <c r="O19" s="9">
        <f t="shared" si="8"/>
        <v>3.6143039591315453</v>
      </c>
      <c r="P19" s="54">
        <f t="shared" si="9"/>
        <v>9.7062579821200506E-2</v>
      </c>
      <c r="Q19" s="31">
        <f>VALUE(SUBSTITUTE(コピー!O12,"円","　"))</f>
        <v>2.5</v>
      </c>
      <c r="R19" s="6">
        <f t="shared" si="11"/>
        <v>8.8339222614840993E-3</v>
      </c>
      <c r="S19" s="4">
        <v>24002</v>
      </c>
      <c r="T19" s="4">
        <v>6850</v>
      </c>
      <c r="U19" s="54">
        <f t="shared" si="12"/>
        <v>0.28539288392633949</v>
      </c>
      <c r="V19" s="4">
        <v>9088</v>
      </c>
      <c r="W19" s="43"/>
      <c r="X19" s="43"/>
      <c r="Y19" s="43"/>
      <c r="Z19" s="43"/>
      <c r="AA19" s="43"/>
    </row>
    <row r="20" spans="1:27">
      <c r="A20" s="79"/>
      <c r="B20" s="41">
        <v>358</v>
      </c>
      <c r="C20" s="45">
        <f>+J20/L20*1000000</f>
        <v>87500000</v>
      </c>
      <c r="E20" s="35">
        <f>+コピー!B13</f>
        <v>43160</v>
      </c>
      <c r="F20" s="31">
        <f>+コピー!C13</f>
        <v>26779</v>
      </c>
      <c r="G20" s="6">
        <f t="shared" si="10"/>
        <v>0.17456906004649328</v>
      </c>
      <c r="H20" s="31">
        <f>+コピー!E13</f>
        <v>1303</v>
      </c>
      <c r="I20" s="6">
        <f t="shared" si="6"/>
        <v>4.8657530154225324E-2</v>
      </c>
      <c r="J20" s="31">
        <f>+コピー!I13</f>
        <v>910</v>
      </c>
      <c r="K20" s="6">
        <f t="shared" si="7"/>
        <v>3.3981851450763656E-2</v>
      </c>
      <c r="L20" s="32">
        <f>VALUE(SUBSTITUTE(コピー!K13,"円","　"))</f>
        <v>10.4</v>
      </c>
      <c r="M20" s="32">
        <f>VALUE(SUBSTITUTE(コピー!L13,"円","　"))</f>
        <v>88.6</v>
      </c>
      <c r="N20" s="9">
        <f t="shared" si="5"/>
        <v>34.42307692307692</v>
      </c>
      <c r="O20" s="9">
        <f t="shared" si="8"/>
        <v>4.0406320541760721</v>
      </c>
      <c r="P20" s="54">
        <f t="shared" si="9"/>
        <v>0.11738148984198646</v>
      </c>
      <c r="Q20" s="31">
        <f>VALUE(SUBSTITUTE(コピー!O13,"円","　"))</f>
        <v>3.5</v>
      </c>
      <c r="R20" s="6">
        <f>+Q15/B20</f>
        <v>8.9385474860335205E-3</v>
      </c>
      <c r="S20" s="4">
        <v>25761</v>
      </c>
      <c r="T20" s="4">
        <v>7752</v>
      </c>
      <c r="U20" s="54">
        <f t="shared" si="12"/>
        <v>0.30091999534179575</v>
      </c>
      <c r="V20" s="4">
        <v>8464</v>
      </c>
      <c r="W20" s="43"/>
      <c r="X20" s="43"/>
      <c r="Y20" s="43"/>
      <c r="Z20" s="43"/>
      <c r="AA20" s="43"/>
    </row>
    <row r="21" spans="1:27">
      <c r="A21" s="79"/>
      <c r="B21" s="41">
        <v>287</v>
      </c>
      <c r="C21" s="45">
        <f>+J21/L21*1000000</f>
        <v>87786885.245901644</v>
      </c>
      <c r="E21" s="35">
        <f>+コピー!B14</f>
        <v>43525</v>
      </c>
      <c r="F21" s="31">
        <f>+コピー!C14</f>
        <v>29298</v>
      </c>
      <c r="G21" s="6">
        <f t="shared" si="10"/>
        <v>9.4066245938982038E-2</v>
      </c>
      <c r="H21" s="31">
        <f>+コピー!E14</f>
        <v>1531</v>
      </c>
      <c r="I21" s="6">
        <f t="shared" si="6"/>
        <v>5.2256126698068124E-2</v>
      </c>
      <c r="J21" s="31">
        <f>+コピー!I14</f>
        <v>1071</v>
      </c>
      <c r="K21" s="6">
        <f t="shared" si="7"/>
        <v>3.6555396272783126E-2</v>
      </c>
      <c r="L21" s="32">
        <f>VALUE(SUBSTITUTE(コピー!K14,"円","　"))</f>
        <v>12.2</v>
      </c>
      <c r="M21" s="32">
        <f>VALUE(SUBSTITUTE(コピー!L14,"円","　"))</f>
        <v>102.3</v>
      </c>
      <c r="N21" s="9">
        <f t="shared" si="5"/>
        <v>23.524590163934427</v>
      </c>
      <c r="O21" s="9">
        <f t="shared" si="8"/>
        <v>2.8054740957966766</v>
      </c>
      <c r="P21" s="54">
        <f t="shared" si="9"/>
        <v>0.11925708699902249</v>
      </c>
      <c r="Q21" s="31">
        <f>VALUE(SUBSTITUTE(コピー!O14,"円","　"))</f>
        <v>3.7</v>
      </c>
      <c r="R21" s="6">
        <f t="shared" si="11"/>
        <v>1.2891986062717771E-2</v>
      </c>
      <c r="S21" s="4">
        <v>28255</v>
      </c>
      <c r="T21" s="4">
        <v>8950</v>
      </c>
      <c r="U21" s="54">
        <f t="shared" si="12"/>
        <v>0.31675809591222792</v>
      </c>
      <c r="V21" s="4">
        <v>7304</v>
      </c>
      <c r="W21" s="43"/>
      <c r="X21" s="43"/>
      <c r="Y21" s="43"/>
      <c r="Z21" s="43"/>
      <c r="AA21" s="43"/>
    </row>
    <row r="22" spans="1:27">
      <c r="A22" s="79"/>
      <c r="B22" s="41">
        <v>251</v>
      </c>
      <c r="C22" s="45">
        <f>+J22/L22*1000000</f>
        <v>87656250</v>
      </c>
      <c r="D22" s="63"/>
      <c r="E22" s="35">
        <f>+コピー!B15</f>
        <v>43891</v>
      </c>
      <c r="F22" s="31">
        <f>+コピー!C15</f>
        <v>31719</v>
      </c>
      <c r="G22" s="6">
        <f t="shared" si="10"/>
        <v>8.2633626868728244E-2</v>
      </c>
      <c r="H22" s="31">
        <f>+コピー!E15</f>
        <v>1538</v>
      </c>
      <c r="I22" s="6">
        <f t="shared" si="6"/>
        <v>4.8488287777042151E-2</v>
      </c>
      <c r="J22" s="31">
        <f>+コピー!I15</f>
        <v>1122</v>
      </c>
      <c r="K22" s="6">
        <f t="shared" ref="K22" si="13">+J22/F22</f>
        <v>3.5373120211860398E-2</v>
      </c>
      <c r="L22" s="32">
        <f>VALUE(SUBSTITUTE(コピー!K15,"円","　"))</f>
        <v>12.8</v>
      </c>
      <c r="M22" s="32">
        <f>VALUE(SUBSTITUTE(コピー!L15,"円","　"))</f>
        <v>110.2</v>
      </c>
      <c r="N22" s="9">
        <f t="shared" si="5"/>
        <v>19.609375</v>
      </c>
      <c r="O22" s="9">
        <f t="shared" ref="O22" si="14">+B22/M22</f>
        <v>2.2776769509981851</v>
      </c>
      <c r="P22" s="54">
        <f t="shared" si="9"/>
        <v>0.1161524500907441</v>
      </c>
      <c r="Q22" s="31">
        <f>VALUE(SUBSTITUTE(コピー!O15,"円","　"))</f>
        <v>3.9</v>
      </c>
      <c r="R22" s="6">
        <f t="shared" si="11"/>
        <v>1.5537848605577689E-2</v>
      </c>
      <c r="S22" s="4">
        <v>26123</v>
      </c>
      <c r="T22" s="4">
        <v>9636</v>
      </c>
      <c r="U22" s="54">
        <f t="shared" si="12"/>
        <v>0.36887034414117825</v>
      </c>
      <c r="V22" s="4">
        <v>4913</v>
      </c>
      <c r="W22" s="43"/>
      <c r="X22" s="43"/>
      <c r="Y22" s="43"/>
      <c r="Z22" s="43"/>
      <c r="AA22" s="43"/>
    </row>
    <row r="23" spans="1:27">
      <c r="A23" s="79"/>
      <c r="B23" s="41">
        <v>272</v>
      </c>
      <c r="C23" s="45">
        <f>+J23/L23*1000000</f>
        <v>88032786.885245919</v>
      </c>
      <c r="D23" s="63"/>
      <c r="E23" s="35">
        <f>+コピー!B16</f>
        <v>44256</v>
      </c>
      <c r="F23" s="31">
        <f>+コピー!C16</f>
        <v>32911</v>
      </c>
      <c r="G23" s="6">
        <f t="shared" ref="G23" si="15">+(F23-F22)/F22</f>
        <v>3.7579999369463095E-2</v>
      </c>
      <c r="H23" s="31">
        <f>+コピー!E16</f>
        <v>2268</v>
      </c>
      <c r="I23" s="6">
        <f t="shared" ref="I23" si="16">+H23/F23</f>
        <v>6.8913129348849925E-2</v>
      </c>
      <c r="J23" s="31">
        <f>+コピー!I16</f>
        <v>537</v>
      </c>
      <c r="K23" s="6">
        <f t="shared" ref="K23" si="17">+J23/F23</f>
        <v>1.631673300720124E-2</v>
      </c>
      <c r="L23" s="32">
        <f>VALUE(SUBSTITUTE(コピー!K16,"円","　"))</f>
        <v>6.1</v>
      </c>
      <c r="M23" s="32">
        <f>VALUE(SUBSTITUTE(コピー!L16,"円","　"))</f>
        <v>114.4</v>
      </c>
      <c r="N23" s="9">
        <f t="shared" ref="N23" si="18">+B23/L23</f>
        <v>44.590163934426229</v>
      </c>
      <c r="O23" s="9">
        <f t="shared" ref="O23" si="19">+B23/M23</f>
        <v>2.3776223776223775</v>
      </c>
      <c r="P23" s="54">
        <f t="shared" si="9"/>
        <v>5.332167832167832E-2</v>
      </c>
      <c r="Q23" s="31">
        <f>VALUE(SUBSTITUTE(コピー!O16,"円","　"))</f>
        <v>3.9</v>
      </c>
      <c r="R23" s="6">
        <f t="shared" si="11"/>
        <v>1.4338235294117646E-2</v>
      </c>
      <c r="S23" s="4">
        <v>29741</v>
      </c>
      <c r="T23" s="4">
        <v>10008</v>
      </c>
      <c r="U23" s="54">
        <f t="shared" si="12"/>
        <v>0.3365051612252446</v>
      </c>
      <c r="V23" s="4">
        <v>2592</v>
      </c>
      <c r="W23" s="43"/>
      <c r="X23" s="43"/>
      <c r="Y23" s="43"/>
      <c r="Z23" s="43"/>
      <c r="AA23" s="43"/>
    </row>
    <row r="24" spans="1:27">
      <c r="A24" s="79"/>
      <c r="B24" s="41">
        <v>226</v>
      </c>
      <c r="C24" s="45">
        <f>+J24/L24*1000000</f>
        <v>87318007.66283524</v>
      </c>
      <c r="D24" s="63">
        <v>44693</v>
      </c>
      <c r="E24" s="35">
        <f>+コピー!B17</f>
        <v>44621</v>
      </c>
      <c r="F24" s="31">
        <f>+コピー!C17</f>
        <v>34373</v>
      </c>
      <c r="G24" s="6">
        <f t="shared" ref="G24" si="20">+(F24-F23)/F23</f>
        <v>4.4422837349214546E-2</v>
      </c>
      <c r="H24" s="31">
        <f>+コピー!E17</f>
        <v>3344</v>
      </c>
      <c r="I24" s="6">
        <f t="shared" ref="I24" si="21">+H24/F24</f>
        <v>9.7285660256596754E-2</v>
      </c>
      <c r="J24" s="31">
        <f>+コピー!I17</f>
        <v>2279</v>
      </c>
      <c r="K24" s="6">
        <f t="shared" ref="K24" si="22">+J24/F24</f>
        <v>6.6302039391382767E-2</v>
      </c>
      <c r="L24" s="32">
        <f>VALUE(SUBSTITUTE(コピー!K17,"円","　"))</f>
        <v>26.1</v>
      </c>
      <c r="M24" s="32">
        <f>VALUE(SUBSTITUTE(コピー!L17,"円","　"))</f>
        <v>136.9</v>
      </c>
      <c r="N24" s="9">
        <f t="shared" ref="N24" si="23">+B24/L24</f>
        <v>8.6590038314176248</v>
      </c>
      <c r="O24" s="9">
        <f t="shared" ref="O24" si="24">+B24/M24</f>
        <v>1.6508400292184076</v>
      </c>
      <c r="P24" s="54">
        <f t="shared" ref="P24" si="25">+O24/N24</f>
        <v>0.19065010956902848</v>
      </c>
      <c r="Q24" s="31">
        <f>VALUE(SUBSTITUTE(コピー!O17,"円","　"))</f>
        <v>4.5</v>
      </c>
      <c r="R24" s="6">
        <f t="shared" ref="R24" si="26">+Q24/B24</f>
        <v>1.9911504424778761E-2</v>
      </c>
      <c r="S24" s="4">
        <v>34275</v>
      </c>
      <c r="T24" s="4">
        <v>11975</v>
      </c>
      <c r="U24" s="54">
        <f t="shared" si="12"/>
        <v>0.34938001458789203</v>
      </c>
      <c r="V24" s="4">
        <v>-1367</v>
      </c>
    </row>
    <row r="25" spans="1:27">
      <c r="A25" s="79"/>
      <c r="B25" s="44">
        <f t="shared" ref="B25:B26" si="27">+L25*N25</f>
        <v>222.45727484993424</v>
      </c>
      <c r="C25" s="64">
        <f t="shared" ref="C25:C29" si="28">+C24</f>
        <v>87318007.66283524</v>
      </c>
      <c r="D25" s="34"/>
      <c r="E25" s="30">
        <v>2023</v>
      </c>
      <c r="F25" s="44">
        <f t="shared" ref="F25:F26" si="29">+F24*(1+G25)</f>
        <v>35576.055</v>
      </c>
      <c r="G25" s="62">
        <v>3.5000000000000003E-2</v>
      </c>
      <c r="H25" s="44">
        <f t="shared" ref="H25:H26" si="30">+F25*I25</f>
        <v>2561.4759599999998</v>
      </c>
      <c r="I25" s="62">
        <v>7.1999999999999995E-2</v>
      </c>
      <c r="J25" s="44">
        <f t="shared" ref="J25:J26" si="31">+F25*K25</f>
        <v>1387.4661450000001</v>
      </c>
      <c r="K25" s="62">
        <v>3.9E-2</v>
      </c>
      <c r="L25" s="14">
        <f t="shared" ref="L25:L26" si="32">+J25/C25*1000000</f>
        <v>15.889805346423874</v>
      </c>
      <c r="M25" s="42"/>
      <c r="N25" s="41">
        <v>14</v>
      </c>
      <c r="R25" s="6"/>
      <c r="S25" s="4"/>
      <c r="T25" s="4"/>
      <c r="U25" s="54"/>
      <c r="V25" s="4"/>
    </row>
    <row r="26" spans="1:27">
      <c r="A26" s="79"/>
      <c r="B26" s="44">
        <f t="shared" si="27"/>
        <v>230.24327946968191</v>
      </c>
      <c r="C26" s="64">
        <f t="shared" si="28"/>
        <v>87318007.66283524</v>
      </c>
      <c r="D26" s="34"/>
      <c r="E26" s="30">
        <v>2024</v>
      </c>
      <c r="F26" s="44">
        <f t="shared" si="29"/>
        <v>36821.216925000001</v>
      </c>
      <c r="G26" s="62">
        <f t="shared" ref="G26:K26" si="33">+G25</f>
        <v>3.5000000000000003E-2</v>
      </c>
      <c r="H26" s="44">
        <f t="shared" si="30"/>
        <v>2651.1276186</v>
      </c>
      <c r="I26" s="62">
        <f t="shared" si="33"/>
        <v>7.1999999999999995E-2</v>
      </c>
      <c r="J26" s="44">
        <f t="shared" si="31"/>
        <v>1436.0274600750001</v>
      </c>
      <c r="K26" s="62">
        <f t="shared" si="33"/>
        <v>3.9E-2</v>
      </c>
      <c r="L26" s="14">
        <f t="shared" si="32"/>
        <v>16.445948533548709</v>
      </c>
      <c r="M26" s="42"/>
      <c r="N26" s="41">
        <f t="shared" ref="N26:N29" si="34">+N25</f>
        <v>14</v>
      </c>
      <c r="R26" s="6"/>
      <c r="S26" s="4"/>
      <c r="T26" s="4"/>
      <c r="U26" s="54"/>
      <c r="V26" s="4"/>
    </row>
    <row r="27" spans="1:27" s="43" customFormat="1">
      <c r="A27" s="79"/>
      <c r="B27" s="44">
        <f t="shared" ref="B27:B29" si="35">+L27*N27</f>
        <v>238.30179425112078</v>
      </c>
      <c r="C27" s="64">
        <f t="shared" si="28"/>
        <v>87318007.66283524</v>
      </c>
      <c r="E27" s="30">
        <v>2025</v>
      </c>
      <c r="F27" s="44">
        <f t="shared" ref="F27:F29" si="36">+F26*(1+G27)</f>
        <v>38109.959517374999</v>
      </c>
      <c r="G27" s="62">
        <f t="shared" ref="G27" si="37">+G26</f>
        <v>3.5000000000000003E-2</v>
      </c>
      <c r="H27" s="44">
        <f t="shared" ref="H27:H29" si="38">+F27*I27</f>
        <v>2743.9170852509997</v>
      </c>
      <c r="I27" s="62">
        <f t="shared" ref="I27" si="39">+I26</f>
        <v>7.1999999999999995E-2</v>
      </c>
      <c r="J27" s="44">
        <f t="shared" ref="J27:J29" si="40">+F27*K27</f>
        <v>1486.288421177625</v>
      </c>
      <c r="K27" s="62">
        <f t="shared" ref="K27" si="41">+K26</f>
        <v>3.9E-2</v>
      </c>
      <c r="L27" s="14">
        <f t="shared" ref="L27:L29" si="42">+J27/C27*1000000</f>
        <v>17.021556732222912</v>
      </c>
      <c r="N27" s="41">
        <f t="shared" si="34"/>
        <v>14</v>
      </c>
      <c r="R27" s="6"/>
      <c r="S27" s="4"/>
      <c r="T27" s="4"/>
      <c r="U27" s="54"/>
      <c r="V27" s="4"/>
    </row>
    <row r="28" spans="1:27" s="43" customFormat="1">
      <c r="A28" s="79"/>
      <c r="B28" s="44">
        <f t="shared" si="35"/>
        <v>246.64235704990992</v>
      </c>
      <c r="C28" s="64">
        <f t="shared" si="28"/>
        <v>87318007.66283524</v>
      </c>
      <c r="E28" s="30">
        <v>2026</v>
      </c>
      <c r="F28" s="44">
        <f t="shared" si="36"/>
        <v>39443.808100483118</v>
      </c>
      <c r="G28" s="62">
        <f t="shared" ref="G28" si="43">+G27</f>
        <v>3.5000000000000003E-2</v>
      </c>
      <c r="H28" s="44">
        <f t="shared" si="38"/>
        <v>2839.9541832347845</v>
      </c>
      <c r="I28" s="62">
        <f t="shared" ref="I28" si="44">+I27</f>
        <v>7.1999999999999995E-2</v>
      </c>
      <c r="J28" s="44">
        <f t="shared" si="40"/>
        <v>1538.3085159188415</v>
      </c>
      <c r="K28" s="62">
        <f t="shared" ref="K28" si="45">+K27</f>
        <v>3.9E-2</v>
      </c>
      <c r="L28" s="14">
        <f t="shared" si="42"/>
        <v>17.617311217850709</v>
      </c>
      <c r="N28" s="41">
        <f t="shared" si="34"/>
        <v>14</v>
      </c>
      <c r="R28" s="6"/>
      <c r="S28" s="4"/>
      <c r="T28" s="4"/>
      <c r="U28" s="54"/>
      <c r="V28" s="4"/>
    </row>
    <row r="29" spans="1:27">
      <c r="A29" s="79"/>
      <c r="B29" s="44">
        <f t="shared" si="35"/>
        <v>255.27483954665678</v>
      </c>
      <c r="C29" s="64">
        <f t="shared" si="28"/>
        <v>87318007.66283524</v>
      </c>
      <c r="D29" s="55">
        <f>+(B29-B2)/B2</f>
        <v>0.12455876452271708</v>
      </c>
      <c r="E29" s="30">
        <v>2027</v>
      </c>
      <c r="F29" s="44">
        <f t="shared" si="36"/>
        <v>40824.341384000021</v>
      </c>
      <c r="G29" s="62">
        <f t="shared" ref="G29" si="46">+G28</f>
        <v>3.5000000000000003E-2</v>
      </c>
      <c r="H29" s="44">
        <f t="shared" si="38"/>
        <v>2939.3525796480012</v>
      </c>
      <c r="I29" s="62">
        <f t="shared" ref="I29" si="47">+I28</f>
        <v>7.1999999999999995E-2</v>
      </c>
      <c r="J29" s="44">
        <f t="shared" si="40"/>
        <v>1592.1493139760007</v>
      </c>
      <c r="K29" s="62">
        <f t="shared" ref="K29" si="48">+K28</f>
        <v>3.9E-2</v>
      </c>
      <c r="L29" s="14">
        <f t="shared" si="42"/>
        <v>18.233917110475485</v>
      </c>
      <c r="M29" s="43"/>
      <c r="N29" s="41">
        <f t="shared" si="34"/>
        <v>14</v>
      </c>
      <c r="R29" s="6"/>
      <c r="S29" s="4"/>
      <c r="T29" s="4"/>
      <c r="U29" s="54"/>
      <c r="V29" s="4"/>
    </row>
    <row r="30" spans="1:27">
      <c r="A30" s="79"/>
      <c r="C30" s="45">
        <v>87849400</v>
      </c>
      <c r="D30" s="34"/>
      <c r="N30" s="34"/>
    </row>
    <row r="31" spans="1:27">
      <c r="A31" s="79"/>
    </row>
    <row r="32" spans="1:27">
      <c r="A32" s="79"/>
      <c r="C32" s="68">
        <f>+コピー!P2</f>
        <v>44420</v>
      </c>
      <c r="D32" s="68" t="str">
        <f>+コピー!R2</f>
        <v>1Q</v>
      </c>
      <c r="E32" s="35">
        <f>+コピー!Q2</f>
        <v>44348</v>
      </c>
      <c r="F32" s="31">
        <f>+コピー!S2</f>
        <v>8371</v>
      </c>
      <c r="G32" s="6">
        <f>+(F32-F35)/F35</f>
        <v>-6.8957846735624509E-2</v>
      </c>
      <c r="H32" s="31">
        <f>+コピー!U2</f>
        <v>178</v>
      </c>
      <c r="I32" s="6">
        <f t="shared" ref="I32" si="49">+H32/F32</f>
        <v>2.1263887229721657E-2</v>
      </c>
      <c r="J32" s="31">
        <f>+コピー!Y2</f>
        <v>105</v>
      </c>
      <c r="K32" s="6">
        <f t="shared" ref="K32" si="50">+J32/F32</f>
        <v>1.254330426472345E-2</v>
      </c>
      <c r="L32" s="32">
        <f>VALUE(SUBSTITUTE(コピー!AA2,"円","　"))</f>
        <v>1.2</v>
      </c>
    </row>
    <row r="33" spans="1:18">
      <c r="A33" s="79"/>
      <c r="C33" s="68">
        <f>+コピー!P3</f>
        <v>44511</v>
      </c>
      <c r="D33" s="68" t="str">
        <f>+コピー!R3</f>
        <v>2Q</v>
      </c>
      <c r="E33" s="35">
        <f>+コピー!Q3</f>
        <v>44440</v>
      </c>
      <c r="F33" s="31">
        <f>+コピー!S3</f>
        <v>8443</v>
      </c>
      <c r="G33" s="6">
        <f>+(F33-F32)/F33</f>
        <v>8.5277744877413249E-3</v>
      </c>
      <c r="H33" s="31">
        <f>+コピー!U3</f>
        <v>917</v>
      </c>
      <c r="I33" s="6">
        <f t="shared" ref="I33:I35" si="51">+H33/F33</f>
        <v>0.10861068340637214</v>
      </c>
      <c r="J33" s="31">
        <f>+コピー!Y3</f>
        <v>603</v>
      </c>
      <c r="K33" s="6">
        <f t="shared" ref="K33:K35" si="52">+J33/F33</f>
        <v>7.1420111334833586E-2</v>
      </c>
      <c r="L33" s="32">
        <f>VALUE(SUBSTITUTE(コピー!AA3,"円","　"))</f>
        <v>6.9</v>
      </c>
      <c r="M33" s="43"/>
      <c r="N33" s="43"/>
      <c r="O33" s="43"/>
      <c r="Q33" s="43"/>
      <c r="R33" s="43"/>
    </row>
    <row r="34" spans="1:18">
      <c r="A34" s="79"/>
      <c r="C34" s="68">
        <f>+コピー!P4</f>
        <v>44602</v>
      </c>
      <c r="D34" s="68" t="str">
        <f>+コピー!R4</f>
        <v>3Q</v>
      </c>
      <c r="E34" s="35">
        <f>+コピー!Q4</f>
        <v>44531</v>
      </c>
      <c r="F34" s="31">
        <f>+コピー!S4</f>
        <v>8568</v>
      </c>
      <c r="G34" s="6">
        <f t="shared" ref="G34:G35" si="53">+(F34-F33)/F34</f>
        <v>1.4589169000933707E-2</v>
      </c>
      <c r="H34" s="31">
        <f>+コピー!U4</f>
        <v>1056</v>
      </c>
      <c r="I34" s="6">
        <f t="shared" si="51"/>
        <v>0.12324929971988796</v>
      </c>
      <c r="J34" s="31">
        <f>+コピー!Y4</f>
        <v>697</v>
      </c>
      <c r="K34" s="6">
        <f t="shared" si="52"/>
        <v>8.1349206349206352E-2</v>
      </c>
      <c r="L34" s="32">
        <f>VALUE(SUBSTITUTE(コピー!AA4,"円","　"))</f>
        <v>8</v>
      </c>
      <c r="M34" s="43"/>
      <c r="N34" s="43"/>
      <c r="O34" s="43"/>
      <c r="Q34" s="43"/>
      <c r="R34" s="43"/>
    </row>
    <row r="35" spans="1:18">
      <c r="A35" s="79"/>
      <c r="C35" s="68">
        <f>+コピー!P5</f>
        <v>44693</v>
      </c>
      <c r="D35" s="68" t="str">
        <f>+コピー!R5</f>
        <v>本</v>
      </c>
      <c r="E35" s="35">
        <f>+コピー!Q5</f>
        <v>44621</v>
      </c>
      <c r="F35" s="31">
        <f>+コピー!S5</f>
        <v>8991</v>
      </c>
      <c r="G35" s="6">
        <f t="shared" si="53"/>
        <v>4.7047047047047048E-2</v>
      </c>
      <c r="H35" s="31">
        <f>+コピー!U5</f>
        <v>1193</v>
      </c>
      <c r="I35" s="6">
        <f t="shared" si="51"/>
        <v>0.1326882437993549</v>
      </c>
      <c r="J35" s="31">
        <f>+コピー!Y5</f>
        <v>874</v>
      </c>
      <c r="K35" s="6">
        <f t="shared" si="52"/>
        <v>9.7208319430541659E-2</v>
      </c>
      <c r="L35" s="32">
        <f>VALUE(SUBSTITUTE(コピー!AA5,"円","　"))</f>
        <v>10</v>
      </c>
      <c r="M35" s="43"/>
      <c r="N35" s="43"/>
      <c r="O35" s="43"/>
      <c r="Q35" s="43"/>
      <c r="R35" s="43"/>
    </row>
    <row r="36" spans="1:18">
      <c r="G36" s="15"/>
      <c r="I36" s="15"/>
      <c r="M36" s="43"/>
      <c r="N36" s="43"/>
      <c r="O36" s="43"/>
      <c r="Q36" s="43"/>
      <c r="R36" s="43"/>
    </row>
    <row r="37" spans="1:18"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Q37" s="43"/>
      <c r="R37" s="43"/>
    </row>
    <row r="38" spans="1:18"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Q38" s="43"/>
      <c r="R38" s="43"/>
    </row>
    <row r="39" spans="1:18"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Q39" s="43"/>
      <c r="R39" s="43"/>
    </row>
    <row r="40" spans="1:18"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Q40" s="43"/>
      <c r="R40" s="43"/>
    </row>
    <row r="41" spans="1:18"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Q41" s="43"/>
      <c r="R41" s="43"/>
    </row>
    <row r="42" spans="1:18"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Q42" s="43"/>
      <c r="R42" s="43"/>
    </row>
    <row r="43" spans="1:18"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Q43" s="43"/>
      <c r="R43" s="43"/>
    </row>
    <row r="44" spans="1:18"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Q44" s="43"/>
      <c r="R44" s="43"/>
    </row>
    <row r="45" spans="1:18"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</row>
    <row r="46" spans="1:18"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</row>
    <row r="47" spans="1:18"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</row>
    <row r="48" spans="1:18"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</row>
    <row r="49" spans="5:15"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</row>
  </sheetData>
  <mergeCells count="7">
    <mergeCell ref="A18:A35"/>
    <mergeCell ref="W1:AD1"/>
    <mergeCell ref="B3:D3"/>
    <mergeCell ref="B4:D4"/>
    <mergeCell ref="B5:D5"/>
    <mergeCell ref="B6:D6"/>
    <mergeCell ref="B7:D7"/>
  </mergeCells>
  <phoneticPr fontId="3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33DF7-0F84-49FC-8E62-E77E87277C05}">
  <dimension ref="B1:AA18"/>
  <sheetViews>
    <sheetView workbookViewId="0">
      <selection activeCell="P4" sqref="P4"/>
    </sheetView>
  </sheetViews>
  <sheetFormatPr defaultRowHeight="18.75"/>
  <cols>
    <col min="1" max="1" width="3.625" customWidth="1"/>
    <col min="2" max="12" width="8" customWidth="1"/>
    <col min="13" max="13" width="3" customWidth="1"/>
    <col min="15" max="15" width="7.875" customWidth="1"/>
    <col min="16" max="16" width="9.25" bestFit="1" customWidth="1"/>
    <col min="17" max="27" width="7.125" customWidth="1"/>
  </cols>
  <sheetData>
    <row r="1" spans="2:27" s="36" customFormat="1" ht="19.5" thickBot="1">
      <c r="B1" s="36" t="s">
        <v>16</v>
      </c>
      <c r="C1" s="36" t="s">
        <v>17</v>
      </c>
      <c r="D1" s="37" t="s">
        <v>18</v>
      </c>
      <c r="E1" s="36" t="s">
        <v>19</v>
      </c>
      <c r="F1" s="37" t="s">
        <v>18</v>
      </c>
      <c r="G1" s="36" t="s">
        <v>20</v>
      </c>
      <c r="H1" s="37" t="s">
        <v>18</v>
      </c>
      <c r="I1" s="36" t="s">
        <v>21</v>
      </c>
      <c r="J1" s="37" t="s">
        <v>18</v>
      </c>
      <c r="K1" s="36" t="s">
        <v>22</v>
      </c>
      <c r="L1" s="36" t="s">
        <v>23</v>
      </c>
      <c r="O1" s="36" t="s">
        <v>24</v>
      </c>
      <c r="Q1" s="36" t="s">
        <v>16</v>
      </c>
      <c r="S1" s="36" t="s">
        <v>17</v>
      </c>
      <c r="T1" s="37" t="s">
        <v>18</v>
      </c>
      <c r="U1" s="36" t="s">
        <v>3</v>
      </c>
      <c r="V1" s="37" t="s">
        <v>18</v>
      </c>
      <c r="W1" s="36" t="s">
        <v>20</v>
      </c>
      <c r="X1" s="37" t="s">
        <v>18</v>
      </c>
      <c r="Y1" s="36" t="s">
        <v>4</v>
      </c>
      <c r="Z1" s="37" t="s">
        <v>18</v>
      </c>
      <c r="AA1" s="36" t="s">
        <v>6</v>
      </c>
    </row>
    <row r="2" spans="2:27" ht="19.5" thickBot="1">
      <c r="B2" s="18">
        <v>39142</v>
      </c>
      <c r="C2" s="19">
        <v>5488</v>
      </c>
      <c r="D2" s="20">
        <v>2.1000000000000001E-2</v>
      </c>
      <c r="E2" s="57">
        <v>202</v>
      </c>
      <c r="F2" s="20">
        <v>1.02</v>
      </c>
      <c r="G2" s="57">
        <v>316</v>
      </c>
      <c r="H2" s="20">
        <v>1.107</v>
      </c>
      <c r="I2" s="57">
        <v>139</v>
      </c>
      <c r="J2" s="20">
        <v>1.3560000000000001</v>
      </c>
      <c r="K2" s="22" t="s">
        <v>46</v>
      </c>
      <c r="L2" s="28" t="s">
        <v>47</v>
      </c>
      <c r="N2" s="38"/>
      <c r="O2" s="39"/>
      <c r="P2" s="67">
        <v>44420</v>
      </c>
      <c r="Q2" s="18">
        <v>44348</v>
      </c>
      <c r="R2" s="74" t="s">
        <v>36</v>
      </c>
      <c r="S2" s="19">
        <v>8371</v>
      </c>
      <c r="T2" s="20">
        <v>6.8000000000000005E-2</v>
      </c>
      <c r="U2" s="57">
        <v>178</v>
      </c>
      <c r="V2" s="20">
        <v>0.91400000000000003</v>
      </c>
      <c r="W2" s="57">
        <v>186</v>
      </c>
      <c r="X2" s="21">
        <v>-0.30299999999999999</v>
      </c>
      <c r="Y2" s="57">
        <v>105</v>
      </c>
      <c r="Z2" s="21">
        <v>-0.40699999999999997</v>
      </c>
      <c r="AA2" s="28" t="s">
        <v>87</v>
      </c>
    </row>
    <row r="3" spans="2:27" ht="19.5" thickBot="1">
      <c r="B3" s="23">
        <v>39508</v>
      </c>
      <c r="C3" s="24">
        <v>6062</v>
      </c>
      <c r="D3" s="26">
        <v>0.105</v>
      </c>
      <c r="E3" s="56">
        <v>392</v>
      </c>
      <c r="F3" s="26">
        <v>0.94099999999999995</v>
      </c>
      <c r="G3" s="56">
        <v>500</v>
      </c>
      <c r="H3" s="26">
        <v>0.58199999999999996</v>
      </c>
      <c r="I3" s="56">
        <v>266</v>
      </c>
      <c r="J3" s="26">
        <v>0.91400000000000003</v>
      </c>
      <c r="K3" s="27" t="s">
        <v>48</v>
      </c>
      <c r="L3" s="29" t="s">
        <v>49</v>
      </c>
      <c r="N3" s="38"/>
      <c r="O3" s="39"/>
      <c r="P3" s="67">
        <v>44511</v>
      </c>
      <c r="Q3" s="23">
        <v>44440</v>
      </c>
      <c r="R3" s="66" t="s">
        <v>38</v>
      </c>
      <c r="S3" s="24">
        <v>8443</v>
      </c>
      <c r="T3" s="26">
        <v>0.04</v>
      </c>
      <c r="U3" s="56">
        <v>917</v>
      </c>
      <c r="V3" s="26">
        <v>0.70099999999999996</v>
      </c>
      <c r="W3" s="56">
        <v>925</v>
      </c>
      <c r="X3" s="26">
        <v>0.34399999999999997</v>
      </c>
      <c r="Y3" s="56">
        <v>603</v>
      </c>
      <c r="Z3" s="26">
        <v>0.61199999999999999</v>
      </c>
      <c r="AA3" s="29" t="s">
        <v>88</v>
      </c>
    </row>
    <row r="4" spans="2:27" ht="19.5" thickBot="1">
      <c r="B4" s="18">
        <v>39873</v>
      </c>
      <c r="C4" s="19">
        <v>7272</v>
      </c>
      <c r="D4" s="20">
        <v>0.2</v>
      </c>
      <c r="E4" s="57">
        <v>521</v>
      </c>
      <c r="F4" s="20">
        <v>0.32900000000000001</v>
      </c>
      <c r="G4" s="57">
        <v>707</v>
      </c>
      <c r="H4" s="20">
        <v>0.41399999999999998</v>
      </c>
      <c r="I4" s="57">
        <v>440</v>
      </c>
      <c r="J4" s="20">
        <v>0.65400000000000003</v>
      </c>
      <c r="K4" s="22" t="s">
        <v>50</v>
      </c>
      <c r="L4" s="28" t="s">
        <v>51</v>
      </c>
      <c r="N4" s="38"/>
      <c r="O4" s="39"/>
      <c r="P4" s="67">
        <v>44602</v>
      </c>
      <c r="Q4" s="18">
        <v>44531</v>
      </c>
      <c r="R4" s="74" t="s">
        <v>39</v>
      </c>
      <c r="S4" s="19">
        <v>8568</v>
      </c>
      <c r="T4" s="20">
        <v>3.5999999999999997E-2</v>
      </c>
      <c r="U4" s="19">
        <v>1056</v>
      </c>
      <c r="V4" s="20">
        <v>0.44700000000000001</v>
      </c>
      <c r="W4" s="19">
        <v>1059</v>
      </c>
      <c r="X4" s="20">
        <v>0.20899999999999999</v>
      </c>
      <c r="Y4" s="57">
        <v>697</v>
      </c>
      <c r="Z4" s="20">
        <v>0.17699999999999999</v>
      </c>
      <c r="AA4" s="28" t="s">
        <v>89</v>
      </c>
    </row>
    <row r="5" spans="2:27" ht="19.5" thickBot="1">
      <c r="B5" s="23">
        <v>40238</v>
      </c>
      <c r="C5" s="24">
        <v>8194</v>
      </c>
      <c r="D5" s="26">
        <v>0.127</v>
      </c>
      <c r="E5" s="56">
        <v>738</v>
      </c>
      <c r="F5" s="26">
        <v>0.41699999999999998</v>
      </c>
      <c r="G5" s="56">
        <v>800</v>
      </c>
      <c r="H5" s="26">
        <v>0.13200000000000001</v>
      </c>
      <c r="I5" s="56">
        <v>444</v>
      </c>
      <c r="J5" s="26">
        <v>8.9999999999999993E-3</v>
      </c>
      <c r="K5" s="27" t="s">
        <v>52</v>
      </c>
      <c r="L5" s="29" t="s">
        <v>53</v>
      </c>
      <c r="N5" s="38"/>
      <c r="O5" s="39"/>
      <c r="P5" s="67">
        <v>44693</v>
      </c>
      <c r="Q5" s="23">
        <v>44621</v>
      </c>
      <c r="R5" s="66" t="s">
        <v>40</v>
      </c>
      <c r="S5" s="24">
        <v>8991</v>
      </c>
      <c r="T5" s="26">
        <v>3.5000000000000003E-2</v>
      </c>
      <c r="U5" s="24">
        <v>1193</v>
      </c>
      <c r="V5" s="26">
        <v>0.317</v>
      </c>
      <c r="W5" s="24">
        <v>1188</v>
      </c>
      <c r="X5" s="26">
        <v>6.5000000000000002E-2</v>
      </c>
      <c r="Y5" s="56">
        <v>874</v>
      </c>
      <c r="Z5" s="26">
        <v>2.4420000000000002</v>
      </c>
      <c r="AA5" s="29" t="s">
        <v>90</v>
      </c>
    </row>
    <row r="6" spans="2:27" ht="19.5" thickBot="1">
      <c r="B6" s="18">
        <v>40603</v>
      </c>
      <c r="C6" s="19">
        <v>9166</v>
      </c>
      <c r="D6" s="20">
        <v>0.11899999999999999</v>
      </c>
      <c r="E6" s="57">
        <v>839</v>
      </c>
      <c r="F6" s="20">
        <v>0.13700000000000001</v>
      </c>
      <c r="G6" s="57">
        <v>866</v>
      </c>
      <c r="H6" s="20">
        <v>8.3000000000000004E-2</v>
      </c>
      <c r="I6" s="57">
        <v>500</v>
      </c>
      <c r="J6" s="20">
        <v>0.126</v>
      </c>
      <c r="K6" s="22" t="s">
        <v>45</v>
      </c>
      <c r="L6" s="28" t="s">
        <v>54</v>
      </c>
      <c r="N6" s="38"/>
      <c r="O6" s="39"/>
      <c r="P6" s="67"/>
    </row>
    <row r="7" spans="2:27" ht="19.5" thickBot="1">
      <c r="B7" s="23">
        <v>40969</v>
      </c>
      <c r="C7" s="24">
        <v>11867</v>
      </c>
      <c r="D7" s="26">
        <v>0.29499999999999998</v>
      </c>
      <c r="E7" s="24">
        <v>1114</v>
      </c>
      <c r="F7" s="26">
        <v>0.32800000000000001</v>
      </c>
      <c r="G7" s="24">
        <v>1150</v>
      </c>
      <c r="H7" s="26">
        <v>0.32800000000000001</v>
      </c>
      <c r="I7" s="56">
        <v>653</v>
      </c>
      <c r="J7" s="26">
        <v>0.30599999999999999</v>
      </c>
      <c r="K7" s="27" t="s">
        <v>55</v>
      </c>
      <c r="L7" s="29" t="s">
        <v>56</v>
      </c>
      <c r="N7" s="38"/>
      <c r="O7" s="39"/>
      <c r="P7" s="67"/>
    </row>
    <row r="8" spans="2:27" ht="19.5" thickBot="1">
      <c r="B8" s="18">
        <v>41334</v>
      </c>
      <c r="C8" s="19">
        <v>13789</v>
      </c>
      <c r="D8" s="20">
        <v>0.16200000000000001</v>
      </c>
      <c r="E8" s="19">
        <v>1285</v>
      </c>
      <c r="F8" s="20">
        <v>0.154</v>
      </c>
      <c r="G8" s="19">
        <v>1325</v>
      </c>
      <c r="H8" s="20">
        <v>0.152</v>
      </c>
      <c r="I8" s="57">
        <v>717</v>
      </c>
      <c r="J8" s="20">
        <v>9.8000000000000004E-2</v>
      </c>
      <c r="K8" s="22" t="s">
        <v>57</v>
      </c>
      <c r="L8" s="28" t="s">
        <v>58</v>
      </c>
      <c r="N8" s="38">
        <v>41334</v>
      </c>
      <c r="O8" s="39" t="s">
        <v>77</v>
      </c>
      <c r="P8" s="67"/>
    </row>
    <row r="9" spans="2:27" ht="19.5" thickBot="1">
      <c r="B9" s="23">
        <v>41699</v>
      </c>
      <c r="C9" s="24">
        <v>15747</v>
      </c>
      <c r="D9" s="26">
        <v>0.14199999999999999</v>
      </c>
      <c r="E9" s="24">
        <v>1234</v>
      </c>
      <c r="F9" s="25">
        <v>-0.04</v>
      </c>
      <c r="G9" s="24">
        <v>1460</v>
      </c>
      <c r="H9" s="26">
        <v>0.10199999999999999</v>
      </c>
      <c r="I9" s="56">
        <v>837</v>
      </c>
      <c r="J9" s="26">
        <v>0.16700000000000001</v>
      </c>
      <c r="K9" s="27" t="s">
        <v>59</v>
      </c>
      <c r="L9" s="29" t="s">
        <v>60</v>
      </c>
      <c r="N9" s="38">
        <v>41699</v>
      </c>
      <c r="O9" s="39" t="s">
        <v>78</v>
      </c>
      <c r="P9" s="67"/>
    </row>
    <row r="10" spans="2:27" ht="19.5" thickBot="1">
      <c r="B10" s="18">
        <v>42064</v>
      </c>
      <c r="C10" s="19">
        <v>17868</v>
      </c>
      <c r="D10" s="20">
        <v>0.13500000000000001</v>
      </c>
      <c r="E10" s="19">
        <v>1345</v>
      </c>
      <c r="F10" s="20">
        <v>0.09</v>
      </c>
      <c r="G10" s="19">
        <v>1550</v>
      </c>
      <c r="H10" s="20">
        <v>6.2E-2</v>
      </c>
      <c r="I10" s="57">
        <v>904</v>
      </c>
      <c r="J10" s="20">
        <v>0.08</v>
      </c>
      <c r="K10" s="22" t="s">
        <v>61</v>
      </c>
      <c r="L10" s="28" t="s">
        <v>62</v>
      </c>
      <c r="N10" s="38">
        <v>42064</v>
      </c>
      <c r="O10" s="39" t="s">
        <v>79</v>
      </c>
    </row>
    <row r="11" spans="2:27" ht="19.5" thickBot="1">
      <c r="B11" s="23">
        <v>42430</v>
      </c>
      <c r="C11" s="24">
        <v>20552</v>
      </c>
      <c r="D11" s="26">
        <v>0.15</v>
      </c>
      <c r="E11" s="24">
        <v>1732</v>
      </c>
      <c r="F11" s="26">
        <v>0.28799999999999998</v>
      </c>
      <c r="G11" s="24">
        <v>1781</v>
      </c>
      <c r="H11" s="26">
        <v>0.14899999999999999</v>
      </c>
      <c r="I11" s="24">
        <v>1071</v>
      </c>
      <c r="J11" s="26">
        <v>0.185</v>
      </c>
      <c r="K11" s="27" t="s">
        <v>63</v>
      </c>
      <c r="L11" s="29" t="s">
        <v>64</v>
      </c>
      <c r="N11" s="38">
        <v>42430</v>
      </c>
      <c r="O11" s="39" t="s">
        <v>80</v>
      </c>
    </row>
    <row r="12" spans="2:27" ht="19.5" thickBot="1">
      <c r="B12" s="18">
        <v>42795</v>
      </c>
      <c r="C12" s="19">
        <v>22799</v>
      </c>
      <c r="D12" s="20">
        <v>0.109</v>
      </c>
      <c r="E12" s="19">
        <v>1168</v>
      </c>
      <c r="F12" s="21">
        <v>-0.32600000000000001</v>
      </c>
      <c r="G12" s="19">
        <v>1350</v>
      </c>
      <c r="H12" s="21">
        <v>-0.24199999999999999</v>
      </c>
      <c r="I12" s="57">
        <v>661</v>
      </c>
      <c r="J12" s="21">
        <v>-0.38300000000000001</v>
      </c>
      <c r="K12" s="22" t="s">
        <v>65</v>
      </c>
      <c r="L12" s="28" t="s">
        <v>66</v>
      </c>
      <c r="N12" s="38">
        <v>42795</v>
      </c>
      <c r="O12" s="39" t="s">
        <v>81</v>
      </c>
    </row>
    <row r="13" spans="2:27" ht="19.5" thickBot="1">
      <c r="B13" s="23">
        <v>43160</v>
      </c>
      <c r="C13" s="24">
        <v>26779</v>
      </c>
      <c r="D13" s="26">
        <v>0.17499999999999999</v>
      </c>
      <c r="E13" s="24">
        <v>1303</v>
      </c>
      <c r="F13" s="26">
        <v>0.11600000000000001</v>
      </c>
      <c r="G13" s="24">
        <v>1582</v>
      </c>
      <c r="H13" s="26">
        <v>0.17199999999999999</v>
      </c>
      <c r="I13" s="56">
        <v>910</v>
      </c>
      <c r="J13" s="26">
        <v>0.377</v>
      </c>
      <c r="K13" s="27" t="s">
        <v>67</v>
      </c>
      <c r="L13" s="29" t="s">
        <v>68</v>
      </c>
      <c r="N13" s="38">
        <v>43160</v>
      </c>
      <c r="O13" s="39" t="s">
        <v>82</v>
      </c>
    </row>
    <row r="14" spans="2:27" ht="19.5" thickBot="1">
      <c r="B14" s="18">
        <v>43525</v>
      </c>
      <c r="C14" s="19">
        <v>29298</v>
      </c>
      <c r="D14" s="20">
        <v>9.4E-2</v>
      </c>
      <c r="E14" s="19">
        <v>1531</v>
      </c>
      <c r="F14" s="20">
        <v>0.17499999999999999</v>
      </c>
      <c r="G14" s="19">
        <v>1920</v>
      </c>
      <c r="H14" s="20">
        <v>0.214</v>
      </c>
      <c r="I14" s="19">
        <v>1071</v>
      </c>
      <c r="J14" s="20">
        <v>0.17699999999999999</v>
      </c>
      <c r="K14" s="22" t="s">
        <v>63</v>
      </c>
      <c r="L14" s="28" t="s">
        <v>69</v>
      </c>
      <c r="N14" s="38">
        <v>43525</v>
      </c>
      <c r="O14" s="39" t="s">
        <v>83</v>
      </c>
    </row>
    <row r="15" spans="2:27" ht="19.5" thickBot="1">
      <c r="B15" s="23">
        <v>43891</v>
      </c>
      <c r="C15" s="24">
        <v>31719</v>
      </c>
      <c r="D15" s="26">
        <v>8.3000000000000004E-2</v>
      </c>
      <c r="E15" s="24">
        <v>1538</v>
      </c>
      <c r="F15" s="26">
        <v>5.0000000000000001E-3</v>
      </c>
      <c r="G15" s="24">
        <v>2003</v>
      </c>
      <c r="H15" s="26">
        <v>4.2999999999999997E-2</v>
      </c>
      <c r="I15" s="24">
        <v>1122</v>
      </c>
      <c r="J15" s="26">
        <v>4.8000000000000001E-2</v>
      </c>
      <c r="K15" s="27" t="s">
        <v>70</v>
      </c>
      <c r="L15" s="29" t="s">
        <v>71</v>
      </c>
      <c r="N15" s="38">
        <v>43891</v>
      </c>
      <c r="O15" s="39" t="s">
        <v>84</v>
      </c>
    </row>
    <row r="16" spans="2:27" ht="19.5" thickBot="1">
      <c r="B16" s="18">
        <v>44256</v>
      </c>
      <c r="C16" s="19">
        <v>32911</v>
      </c>
      <c r="D16" s="20">
        <v>3.7999999999999999E-2</v>
      </c>
      <c r="E16" s="19">
        <v>2268</v>
      </c>
      <c r="F16" s="20">
        <v>0.47499999999999998</v>
      </c>
      <c r="G16" s="19">
        <v>2947</v>
      </c>
      <c r="H16" s="20">
        <v>0.47099999999999997</v>
      </c>
      <c r="I16" s="57">
        <v>537</v>
      </c>
      <c r="J16" s="21">
        <v>-0.52100000000000002</v>
      </c>
      <c r="K16" s="22" t="s">
        <v>72</v>
      </c>
      <c r="L16" s="28" t="s">
        <v>73</v>
      </c>
      <c r="N16" s="38">
        <v>44256</v>
      </c>
      <c r="O16" s="39" t="s">
        <v>84</v>
      </c>
    </row>
    <row r="17" spans="2:15" ht="19.5" thickBot="1">
      <c r="B17" s="23">
        <v>44621</v>
      </c>
      <c r="C17" s="24">
        <v>34373</v>
      </c>
      <c r="D17" s="26">
        <v>4.3999999999999997E-2</v>
      </c>
      <c r="E17" s="24">
        <v>3344</v>
      </c>
      <c r="F17" s="26">
        <v>0.47399999999999998</v>
      </c>
      <c r="G17" s="24">
        <v>3358</v>
      </c>
      <c r="H17" s="26">
        <v>0.13900000000000001</v>
      </c>
      <c r="I17" s="24">
        <v>2279</v>
      </c>
      <c r="J17" s="26">
        <v>3.2440000000000002</v>
      </c>
      <c r="K17" s="27" t="s">
        <v>74</v>
      </c>
      <c r="L17" s="29" t="s">
        <v>75</v>
      </c>
      <c r="N17" s="38">
        <v>44621</v>
      </c>
      <c r="O17" s="39" t="s">
        <v>85</v>
      </c>
    </row>
    <row r="18" spans="2:15" ht="19.5" thickBot="1">
      <c r="B18" s="74" t="s">
        <v>44</v>
      </c>
      <c r="C18" s="19">
        <v>35640</v>
      </c>
      <c r="D18" s="20">
        <v>3.6999999999999998E-2</v>
      </c>
      <c r="E18" s="19">
        <v>3560</v>
      </c>
      <c r="F18" s="20">
        <v>6.5000000000000002E-2</v>
      </c>
      <c r="G18" s="19">
        <v>3580</v>
      </c>
      <c r="H18" s="20">
        <v>6.6000000000000003E-2</v>
      </c>
      <c r="I18" s="19">
        <v>2325</v>
      </c>
      <c r="J18" s="20">
        <v>0.02</v>
      </c>
      <c r="K18" s="22" t="s">
        <v>76</v>
      </c>
      <c r="L18" s="28" t="s">
        <v>33</v>
      </c>
      <c r="N18" s="40" t="s">
        <v>43</v>
      </c>
      <c r="O18" s="39" t="s">
        <v>86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テンプレート</vt:lpstr>
      <vt:lpstr>コピー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2022-06-06T06:23:10Z</dcterms:created>
  <dcterms:modified xsi:type="dcterms:W3CDTF">2022-06-06T06:23:13Z</dcterms:modified>
</cp:coreProperties>
</file>