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5EFCFCCA-0E58-4AAB-B0D4-61EABB8897AE}" xr6:coauthVersionLast="47" xr6:coauthVersionMax="47" xr10:uidLastSave="{00000000-0000-0000-0000-000000000000}"/>
  <bookViews>
    <workbookView xWindow="1665" yWindow="465" windowWidth="26715" windowHeight="15015" xr2:uid="{00000000-000D-0000-FFFF-FFFF00000000}"/>
  </bookViews>
  <sheets>
    <sheet name="テンプレート" sheetId="3" r:id="rId1"/>
    <sheet name="コピー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C30" i="3" s="1"/>
  <c r="I29" i="3"/>
  <c r="K29" i="3"/>
  <c r="K30" i="3" s="1"/>
  <c r="N29" i="3"/>
  <c r="I30" i="3"/>
  <c r="N30" i="3"/>
  <c r="V2" i="3"/>
  <c r="U2" i="3"/>
  <c r="T2" i="3"/>
  <c r="S2" i="3"/>
  <c r="J2" i="3"/>
  <c r="F2" i="3"/>
  <c r="E25" i="3"/>
  <c r="E2" i="3" s="1"/>
  <c r="F25" i="3"/>
  <c r="H25" i="3"/>
  <c r="I25" i="3" s="1"/>
  <c r="I2" i="3" s="1"/>
  <c r="J25" i="3"/>
  <c r="K25" i="3" s="1"/>
  <c r="K2" i="3" s="1"/>
  <c r="L25" i="3"/>
  <c r="N25" i="3" s="1"/>
  <c r="M25" i="3"/>
  <c r="O25" i="3" s="1"/>
  <c r="Q25" i="3"/>
  <c r="Q2" i="3" s="1"/>
  <c r="C34" i="3"/>
  <c r="D34" i="3"/>
  <c r="E34" i="3"/>
  <c r="F34" i="3"/>
  <c r="K34" i="3" s="1"/>
  <c r="H34" i="3"/>
  <c r="J34" i="3"/>
  <c r="L34" i="3"/>
  <c r="C35" i="3"/>
  <c r="D35" i="3"/>
  <c r="E35" i="3"/>
  <c r="F35" i="3"/>
  <c r="H35" i="3"/>
  <c r="I35" i="3" s="1"/>
  <c r="J35" i="3"/>
  <c r="L35" i="3"/>
  <c r="C36" i="3"/>
  <c r="D36" i="3"/>
  <c r="E36" i="3"/>
  <c r="F36" i="3"/>
  <c r="H36" i="3"/>
  <c r="J36" i="3"/>
  <c r="K36" i="3" s="1"/>
  <c r="L36" i="3"/>
  <c r="C33" i="3"/>
  <c r="D33" i="3"/>
  <c r="E33" i="3"/>
  <c r="F33" i="3"/>
  <c r="H33" i="3"/>
  <c r="J33" i="3"/>
  <c r="L33" i="3"/>
  <c r="E24" i="3"/>
  <c r="F24" i="3"/>
  <c r="G25" i="3" s="1"/>
  <c r="H24" i="3"/>
  <c r="J24" i="3"/>
  <c r="K24" i="3" s="1"/>
  <c r="L24" i="3"/>
  <c r="N24" i="3" s="1"/>
  <c r="M24" i="3"/>
  <c r="O24" i="3" s="1"/>
  <c r="Q24" i="3"/>
  <c r="R24" i="3" s="1"/>
  <c r="Q16" i="3"/>
  <c r="Q17" i="3"/>
  <c r="Q18" i="3"/>
  <c r="Q19" i="3"/>
  <c r="Q20" i="3"/>
  <c r="Q21" i="3"/>
  <c r="Q22" i="3"/>
  <c r="Q23" i="3"/>
  <c r="U24" i="3"/>
  <c r="U23" i="3"/>
  <c r="E23" i="3"/>
  <c r="F23" i="3"/>
  <c r="H23" i="3"/>
  <c r="J23" i="3"/>
  <c r="L23" i="3"/>
  <c r="M23" i="3"/>
  <c r="O23" i="3" s="1"/>
  <c r="G2" i="3" l="1"/>
  <c r="C25" i="3"/>
  <c r="I24" i="3"/>
  <c r="I36" i="3"/>
  <c r="K35" i="3"/>
  <c r="L2" i="3"/>
  <c r="R25" i="3"/>
  <c r="M2" i="3"/>
  <c r="P24" i="3"/>
  <c r="H2" i="3"/>
  <c r="P25" i="3"/>
  <c r="I34" i="3"/>
  <c r="K33" i="3"/>
  <c r="G24" i="3"/>
  <c r="I33" i="3"/>
  <c r="C24" i="3"/>
  <c r="I23" i="3"/>
  <c r="C23" i="3"/>
  <c r="N23" i="3"/>
  <c r="P23" i="3" s="1"/>
  <c r="K23" i="3"/>
  <c r="N27" i="3" l="1"/>
  <c r="I27" i="3"/>
  <c r="I28" i="3" s="1"/>
  <c r="G27" i="3"/>
  <c r="G28" i="3" s="1"/>
  <c r="G29" i="3" s="1"/>
  <c r="U14" i="3"/>
  <c r="U15" i="3"/>
  <c r="U16" i="3"/>
  <c r="U17" i="3"/>
  <c r="U18" i="3"/>
  <c r="U19" i="3"/>
  <c r="U20" i="3"/>
  <c r="U21" i="3"/>
  <c r="U22" i="3"/>
  <c r="U13" i="3"/>
  <c r="G30" i="3" l="1"/>
  <c r="N28" i="3"/>
  <c r="E5" i="3" s="1"/>
  <c r="K27" i="3"/>
  <c r="K28" i="3" s="1"/>
  <c r="E3" i="3" l="1"/>
  <c r="E4" i="3"/>
  <c r="R22" i="3"/>
  <c r="H18" i="3" l="1"/>
  <c r="H19" i="3"/>
  <c r="H20" i="3"/>
  <c r="L11" i="3" l="1"/>
  <c r="L22" i="3" l="1"/>
  <c r="M22" i="3"/>
  <c r="J22" i="3"/>
  <c r="H22" i="3"/>
  <c r="E22" i="3"/>
  <c r="F22" i="3"/>
  <c r="G23" i="3" s="1"/>
  <c r="C22" i="3" l="1"/>
  <c r="C26" i="3" s="1"/>
  <c r="C27" i="3" s="1"/>
  <c r="C28" i="3" s="1"/>
  <c r="K22" i="3"/>
  <c r="O22" i="3"/>
  <c r="I22" i="3"/>
  <c r="N22" i="3"/>
  <c r="P22" i="3" l="1"/>
  <c r="Q15" i="3"/>
  <c r="R15" i="3" s="1"/>
  <c r="M10" i="3"/>
  <c r="M11" i="3"/>
  <c r="M12" i="3"/>
  <c r="M13" i="3"/>
  <c r="M14" i="3"/>
  <c r="M15" i="3"/>
  <c r="M16" i="3"/>
  <c r="M17" i="3"/>
  <c r="M18" i="3"/>
  <c r="M19" i="3"/>
  <c r="M20" i="3"/>
  <c r="M21" i="3"/>
  <c r="M9" i="3"/>
  <c r="L10" i="3"/>
  <c r="L12" i="3"/>
  <c r="L13" i="3"/>
  <c r="L14" i="3"/>
  <c r="L15" i="3"/>
  <c r="L16" i="3"/>
  <c r="L17" i="3"/>
  <c r="L18" i="3"/>
  <c r="L19" i="3"/>
  <c r="L20" i="3"/>
  <c r="L21" i="3"/>
  <c r="L9" i="3"/>
  <c r="J10" i="3"/>
  <c r="J11" i="3"/>
  <c r="J12" i="3"/>
  <c r="J13" i="3"/>
  <c r="J14" i="3"/>
  <c r="J15" i="3"/>
  <c r="J16" i="3"/>
  <c r="J17" i="3"/>
  <c r="J18" i="3"/>
  <c r="J19" i="3"/>
  <c r="J20" i="3"/>
  <c r="J21" i="3"/>
  <c r="J9" i="3"/>
  <c r="H10" i="3"/>
  <c r="H11" i="3"/>
  <c r="H12" i="3"/>
  <c r="H13" i="3"/>
  <c r="H14" i="3"/>
  <c r="H15" i="3"/>
  <c r="H16" i="3"/>
  <c r="H17" i="3"/>
  <c r="H21" i="3"/>
  <c r="H9" i="3"/>
  <c r="F10" i="3"/>
  <c r="F11" i="3"/>
  <c r="F12" i="3"/>
  <c r="F13" i="3"/>
  <c r="F14" i="3"/>
  <c r="F15" i="3"/>
  <c r="F16" i="3"/>
  <c r="F17" i="3"/>
  <c r="F18" i="3"/>
  <c r="F19" i="3"/>
  <c r="F20" i="3"/>
  <c r="F21" i="3"/>
  <c r="F9" i="3"/>
  <c r="E10" i="3"/>
  <c r="E11" i="3"/>
  <c r="E12" i="3"/>
  <c r="E13" i="3"/>
  <c r="E14" i="3"/>
  <c r="E15" i="3"/>
  <c r="E16" i="3"/>
  <c r="E17" i="3"/>
  <c r="E18" i="3"/>
  <c r="E19" i="3"/>
  <c r="E20" i="3"/>
  <c r="E21" i="3"/>
  <c r="E9" i="3"/>
  <c r="F26" i="3" l="1"/>
  <c r="F27" i="3" s="1"/>
  <c r="G22" i="3"/>
  <c r="I18" i="3"/>
  <c r="I12" i="3"/>
  <c r="I9" i="3"/>
  <c r="I16" i="3"/>
  <c r="I19" i="3"/>
  <c r="I13" i="3"/>
  <c r="G15" i="3"/>
  <c r="I10" i="3"/>
  <c r="K11" i="3"/>
  <c r="I15" i="3"/>
  <c r="G19" i="3"/>
  <c r="G13" i="3"/>
  <c r="I20" i="3"/>
  <c r="I14" i="3"/>
  <c r="C21" i="3"/>
  <c r="K21" i="3"/>
  <c r="K15" i="3"/>
  <c r="K17" i="3"/>
  <c r="I21" i="3"/>
  <c r="K9" i="3"/>
  <c r="K16" i="3"/>
  <c r="K10" i="3"/>
  <c r="K20" i="3"/>
  <c r="K14" i="3"/>
  <c r="K19" i="3"/>
  <c r="K13" i="3"/>
  <c r="G16" i="3"/>
  <c r="G10" i="3"/>
  <c r="I17" i="3"/>
  <c r="I11" i="3"/>
  <c r="K18" i="3"/>
  <c r="K12" i="3"/>
  <c r="G21" i="3"/>
  <c r="G18" i="3"/>
  <c r="G12" i="3"/>
  <c r="G17" i="3"/>
  <c r="G11" i="3"/>
  <c r="G20" i="3"/>
  <c r="G14" i="3"/>
  <c r="R16" i="3"/>
  <c r="R17" i="3"/>
  <c r="R18" i="3"/>
  <c r="R19" i="3"/>
  <c r="R20" i="3"/>
  <c r="R21" i="3"/>
  <c r="O10" i="3"/>
  <c r="O11" i="3"/>
  <c r="O12" i="3"/>
  <c r="O13" i="3"/>
  <c r="O14" i="3"/>
  <c r="O15" i="3"/>
  <c r="O16" i="3"/>
  <c r="O17" i="3"/>
  <c r="O18" i="3"/>
  <c r="O19" i="3"/>
  <c r="O20" i="3"/>
  <c r="O21" i="3"/>
  <c r="O9" i="3"/>
  <c r="H27" i="3" l="1"/>
  <c r="J27" i="3"/>
  <c r="L27" i="3" s="1"/>
  <c r="B27" i="3" s="1"/>
  <c r="F28" i="3"/>
  <c r="F29" i="3" s="1"/>
  <c r="H26" i="3"/>
  <c r="J26" i="3"/>
  <c r="L26" i="3" s="1"/>
  <c r="B26" i="3" s="1"/>
  <c r="I8" i="3"/>
  <c r="G8" i="3"/>
  <c r="K8" i="3"/>
  <c r="O8" i="3"/>
  <c r="N21" i="3"/>
  <c r="P21" i="3" s="1"/>
  <c r="N20" i="3"/>
  <c r="P20" i="3" s="1"/>
  <c r="N19" i="3"/>
  <c r="P19" i="3" s="1"/>
  <c r="N18" i="3"/>
  <c r="P18" i="3" s="1"/>
  <c r="N17" i="3"/>
  <c r="P17" i="3" s="1"/>
  <c r="N16" i="3"/>
  <c r="P16" i="3" s="1"/>
  <c r="N15" i="3"/>
  <c r="P15" i="3" s="1"/>
  <c r="N14" i="3"/>
  <c r="P14" i="3" s="1"/>
  <c r="N13" i="3"/>
  <c r="P13" i="3" s="1"/>
  <c r="N12" i="3"/>
  <c r="P12" i="3" s="1"/>
  <c r="N9" i="3"/>
  <c r="P9" i="3" s="1"/>
  <c r="H29" i="3" l="1"/>
  <c r="F30" i="3"/>
  <c r="J29" i="3"/>
  <c r="L29" i="3" s="1"/>
  <c r="B29" i="3" s="1"/>
  <c r="J28" i="3"/>
  <c r="L28" i="3" s="1"/>
  <c r="B28" i="3" s="1"/>
  <c r="H28" i="3"/>
  <c r="N8" i="3"/>
  <c r="H30" i="3" l="1"/>
  <c r="J30" i="3"/>
  <c r="L30" i="3" s="1"/>
  <c r="B30" i="3" s="1"/>
  <c r="R23" i="3"/>
  <c r="E6" i="3" l="1"/>
  <c r="O2" i="3" l="1"/>
  <c r="N2" i="3"/>
  <c r="R2" i="3"/>
  <c r="D30" i="3"/>
  <c r="E7" i="3" s="1"/>
  <c r="P2" i="3" l="1"/>
</calcChain>
</file>

<file path=xl/sharedStrings.xml><?xml version="1.0" encoding="utf-8"?>
<sst xmlns="http://schemas.openxmlformats.org/spreadsheetml/2006/main" count="125" uniqueCount="101">
  <si>
    <t>売り上げ高</t>
    <rPh sb="0" eb="1">
      <t>ウ</t>
    </rPh>
    <rPh sb="2" eb="3">
      <t>ア</t>
    </rPh>
    <rPh sb="4" eb="5">
      <t>ダカ</t>
    </rPh>
    <phoneticPr fontId="3"/>
  </si>
  <si>
    <t>決算日</t>
    <rPh sb="0" eb="2">
      <t>ケッサン</t>
    </rPh>
    <rPh sb="2" eb="3">
      <t>ビ</t>
    </rPh>
    <phoneticPr fontId="3"/>
  </si>
  <si>
    <t>単位
（百万円）</t>
    <rPh sb="0" eb="2">
      <t>タンイ</t>
    </rPh>
    <rPh sb="4" eb="7">
      <t>ヒャクマンエン</t>
    </rPh>
    <phoneticPr fontId="3"/>
  </si>
  <si>
    <t>営業利益</t>
    <rPh sb="0" eb="2">
      <t>エイギョウ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</si>
  <si>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</si>
  <si>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営業利益率</t>
    <rPh sb="0" eb="2">
      <t>エイギョウ</t>
    </rPh>
    <rPh sb="2" eb="4">
      <t>リエキ</t>
    </rPh>
    <rPh sb="4" eb="5">
      <t>リツ</t>
    </rPh>
    <phoneticPr fontId="3"/>
  </si>
  <si>
    <t>EPS</t>
    <phoneticPr fontId="3"/>
  </si>
  <si>
    <t>BPS</t>
    <phoneticPr fontId="3"/>
  </si>
  <si>
    <t>株価</t>
    <rPh sb="0" eb="2">
      <t>カブカ</t>
    </rPh>
    <phoneticPr fontId="3"/>
  </si>
  <si>
    <t>売り上げ</t>
    <rPh sb="0" eb="1">
      <t>ウ</t>
    </rPh>
    <rPh sb="2" eb="3">
      <t>ア</t>
    </rPh>
    <phoneticPr fontId="3"/>
  </si>
  <si>
    <t>利益</t>
    <rPh sb="0" eb="2">
      <t>リエキ</t>
    </rPh>
    <phoneticPr fontId="3"/>
  </si>
  <si>
    <t>PER</t>
    <phoneticPr fontId="3"/>
  </si>
  <si>
    <t>PBR</t>
    <phoneticPr fontId="3"/>
  </si>
  <si>
    <t>配当</t>
    <rPh sb="0" eb="2">
      <t>ハイトウ</t>
    </rPh>
    <phoneticPr fontId="3"/>
  </si>
  <si>
    <t>配当率</t>
    <rPh sb="0" eb="2">
      <t>ハイトウ</t>
    </rPh>
    <rPh sb="2" eb="3">
      <t>リツ</t>
    </rPh>
    <phoneticPr fontId="3"/>
  </si>
  <si>
    <t>平均値</t>
    <rPh sb="0" eb="3">
      <t>ヘイキンチ</t>
    </rPh>
    <phoneticPr fontId="3"/>
  </si>
  <si>
    <t>決算期</t>
    <rPh sb="0" eb="3">
      <t>ケッサンキ</t>
    </rPh>
    <phoneticPr fontId="3"/>
  </si>
  <si>
    <t>売上高</t>
    <rPh sb="0" eb="2">
      <t>ウリアゲ</t>
    </rPh>
    <rPh sb="2" eb="3">
      <t>ダカ</t>
    </rPh>
    <phoneticPr fontId="3"/>
  </si>
  <si>
    <t>前期比</t>
    <rPh sb="0" eb="3">
      <t>ゼンキヒ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</si>
  <si>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</si>
  <si>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</si>
  <si>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</si>
  <si>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EPS</t>
    <phoneticPr fontId="3"/>
  </si>
  <si>
    <t>BPS</t>
    <phoneticPr fontId="3"/>
  </si>
  <si>
    <t>配当</t>
    <rPh sb="0" eb="2">
      <t>ハイトウ</t>
    </rPh>
    <phoneticPr fontId="3"/>
  </si>
  <si>
    <t>売り上げ成長率</t>
    <rPh sb="0" eb="1">
      <t>ウ</t>
    </rPh>
    <rPh sb="2" eb="3">
      <t>ア</t>
    </rPh>
    <rPh sb="4" eb="7">
      <t>セイチョウリツ</t>
    </rPh>
    <phoneticPr fontId="3"/>
  </si>
  <si>
    <t>当期利益率</t>
    <rPh sb="0" eb="2">
      <t>トウキ</t>
    </rPh>
    <rPh sb="2" eb="4">
      <t>リエキ</t>
    </rPh>
    <rPh sb="4" eb="5">
      <t>リツ</t>
    </rPh>
    <phoneticPr fontId="3"/>
  </si>
  <si>
    <t>株数</t>
    <rPh sb="0" eb="2">
      <t>カブスウ</t>
    </rPh>
    <phoneticPr fontId="3"/>
  </si>
  <si>
    <t>売り上げ成長率</t>
    <phoneticPr fontId="3"/>
  </si>
  <si>
    <t>当期利益率</t>
    <phoneticPr fontId="3"/>
  </si>
  <si>
    <t>PER</t>
    <phoneticPr fontId="3"/>
  </si>
  <si>
    <t>5年後株価</t>
    <phoneticPr fontId="3"/>
  </si>
  <si>
    <t>5年後株価増加率</t>
    <phoneticPr fontId="3"/>
  </si>
  <si>
    <r>
      <t>－</t>
    </r>
    <r>
      <rPr>
        <sz val="8"/>
        <color rgb="FF666666"/>
        <rFont val="Inherit"/>
        <family val="2"/>
      </rPr>
      <t>円</t>
    </r>
  </si>
  <si>
    <r>
      <t>114.3</t>
    </r>
    <r>
      <rPr>
        <sz val="8"/>
        <color rgb="FF666666"/>
        <rFont val="Inherit"/>
        <family val="2"/>
      </rPr>
      <t>円</t>
    </r>
  </si>
  <si>
    <r>
      <t>96.0</t>
    </r>
    <r>
      <rPr>
        <sz val="8"/>
        <color rgb="FF666666"/>
        <rFont val="Inherit"/>
        <family val="2"/>
      </rPr>
      <t>円</t>
    </r>
  </si>
  <si>
    <r>
      <t>636.8</t>
    </r>
    <r>
      <rPr>
        <sz val="8"/>
        <color rgb="FF666666"/>
        <rFont val="Inherit"/>
        <family val="2"/>
      </rPr>
      <t>円</t>
    </r>
  </si>
  <si>
    <r>
      <t>391.0</t>
    </r>
    <r>
      <rPr>
        <sz val="8"/>
        <color rgb="FF666666"/>
        <rFont val="Inherit"/>
        <family val="2"/>
      </rPr>
      <t>円</t>
    </r>
  </si>
  <si>
    <r>
      <t>269.1</t>
    </r>
    <r>
      <rPr>
        <sz val="8"/>
        <color rgb="FF666666"/>
        <rFont val="Inherit"/>
        <family val="2"/>
      </rPr>
      <t>円</t>
    </r>
  </si>
  <si>
    <r>
      <t>99.2</t>
    </r>
    <r>
      <rPr>
        <sz val="8"/>
        <color rgb="FF666666"/>
        <rFont val="Inherit"/>
        <family val="2"/>
      </rPr>
      <t>円</t>
    </r>
  </si>
  <si>
    <r>
      <t>369.9</t>
    </r>
    <r>
      <rPr>
        <sz val="8"/>
        <color rgb="FF666666"/>
        <rFont val="Inherit"/>
        <family val="2"/>
      </rPr>
      <t>円</t>
    </r>
  </si>
  <si>
    <r>
      <t>23.5</t>
    </r>
    <r>
      <rPr>
        <sz val="8"/>
        <color rgb="FF666666"/>
        <rFont val="Inherit"/>
        <family val="2"/>
      </rPr>
      <t>円</t>
    </r>
  </si>
  <si>
    <r>
      <t>379.7</t>
    </r>
    <r>
      <rPr>
        <sz val="8"/>
        <color rgb="FF666666"/>
        <rFont val="Inherit"/>
        <family val="2"/>
      </rPr>
      <t>円</t>
    </r>
  </si>
  <si>
    <r>
      <t>50.9</t>
    </r>
    <r>
      <rPr>
        <sz val="8"/>
        <color rgb="FF666666"/>
        <rFont val="Inherit"/>
        <family val="2"/>
      </rPr>
      <t>円</t>
    </r>
  </si>
  <si>
    <r>
      <t>425.2</t>
    </r>
    <r>
      <rPr>
        <sz val="8"/>
        <color rgb="FF666666"/>
        <rFont val="Inherit"/>
        <family val="2"/>
      </rPr>
      <t>円</t>
    </r>
  </si>
  <si>
    <r>
      <t>75.8</t>
    </r>
    <r>
      <rPr>
        <sz val="8"/>
        <color rgb="FF666666"/>
        <rFont val="Inherit"/>
        <family val="2"/>
      </rPr>
      <t>円</t>
    </r>
  </si>
  <si>
    <r>
      <t>487.4</t>
    </r>
    <r>
      <rPr>
        <sz val="8"/>
        <color rgb="FF666666"/>
        <rFont val="Inherit"/>
        <family val="2"/>
      </rPr>
      <t>円</t>
    </r>
  </si>
  <si>
    <r>
      <t>589.0</t>
    </r>
    <r>
      <rPr>
        <sz val="8"/>
        <color rgb="FF666666"/>
        <rFont val="Inherit"/>
        <family val="2"/>
      </rPr>
      <t>円</t>
    </r>
  </si>
  <si>
    <r>
      <t>105.0</t>
    </r>
    <r>
      <rPr>
        <sz val="8"/>
        <color rgb="FF666666"/>
        <rFont val="Inherit"/>
        <family val="2"/>
      </rPr>
      <t>円</t>
    </r>
  </si>
  <si>
    <r>
      <t>672.3</t>
    </r>
    <r>
      <rPr>
        <sz val="8"/>
        <color rgb="FF666666"/>
        <rFont val="Inherit"/>
        <family val="2"/>
      </rPr>
      <t>円</t>
    </r>
  </si>
  <si>
    <r>
      <t>97.7</t>
    </r>
    <r>
      <rPr>
        <sz val="8"/>
        <color rgb="FF666666"/>
        <rFont val="Inherit"/>
        <family val="2"/>
      </rPr>
      <t>円</t>
    </r>
  </si>
  <si>
    <r>
      <t>92.1</t>
    </r>
    <r>
      <rPr>
        <sz val="8"/>
        <color rgb="FF666666"/>
        <rFont val="Inherit"/>
        <family val="2"/>
      </rPr>
      <t>円</t>
    </r>
  </si>
  <si>
    <r>
      <t>812.9</t>
    </r>
    <r>
      <rPr>
        <sz val="8"/>
        <color rgb="FF666666"/>
        <rFont val="Inherit"/>
        <family val="2"/>
      </rPr>
      <t>円</t>
    </r>
  </si>
  <si>
    <r>
      <t>104.0</t>
    </r>
    <r>
      <rPr>
        <sz val="8"/>
        <color rgb="FF666666"/>
        <rFont val="Inherit"/>
        <family val="2"/>
      </rPr>
      <t>円</t>
    </r>
  </si>
  <si>
    <r>
      <t>898.4</t>
    </r>
    <r>
      <rPr>
        <sz val="8"/>
        <color rgb="FF666666"/>
        <rFont val="Inherit"/>
        <family val="2"/>
      </rPr>
      <t>円</t>
    </r>
  </si>
  <si>
    <r>
      <t>111.9</t>
    </r>
    <r>
      <rPr>
        <sz val="8"/>
        <color rgb="FF666666"/>
        <rFont val="Inherit"/>
        <family val="2"/>
      </rPr>
      <t>円</t>
    </r>
  </si>
  <si>
    <r>
      <t>985.4</t>
    </r>
    <r>
      <rPr>
        <sz val="8"/>
        <color rgb="FF666666"/>
        <rFont val="Inherit"/>
        <family val="2"/>
      </rPr>
      <t>円</t>
    </r>
  </si>
  <si>
    <r>
      <t>78.0</t>
    </r>
    <r>
      <rPr>
        <sz val="8"/>
        <color rgb="FF666666"/>
        <rFont val="Inherit"/>
        <family val="2"/>
      </rPr>
      <t>円</t>
    </r>
  </si>
  <si>
    <r>
      <t>1,040.9</t>
    </r>
    <r>
      <rPr>
        <sz val="8"/>
        <color rgb="FF666666"/>
        <rFont val="Inherit"/>
        <family val="2"/>
      </rPr>
      <t>円</t>
    </r>
  </si>
  <si>
    <t>15.20 円</t>
  </si>
  <si>
    <t>23.00 円</t>
  </si>
  <si>
    <t>25.00 円</t>
  </si>
  <si>
    <t>20.00 円</t>
  </si>
  <si>
    <t>18.50 円</t>
  </si>
  <si>
    <t>21.00 円</t>
  </si>
  <si>
    <t>22.50 円</t>
  </si>
  <si>
    <t>16.00 円</t>
  </si>
  <si>
    <t>2415　ヒューマンHD</t>
    <phoneticPr fontId="3"/>
  </si>
  <si>
    <t>総資産</t>
    <rPh sb="0" eb="3">
      <t>ソウシサン</t>
    </rPh>
    <phoneticPr fontId="3"/>
  </si>
  <si>
    <t>自己資本</t>
    <rPh sb="0" eb="4">
      <t>ジコシホン</t>
    </rPh>
    <phoneticPr fontId="3"/>
  </si>
  <si>
    <t>1Q</t>
  </si>
  <si>
    <r>
      <t>41.4</t>
    </r>
    <r>
      <rPr>
        <sz val="8"/>
        <color rgb="FF666666"/>
        <rFont val="Inherit"/>
        <family val="2"/>
      </rPr>
      <t>円</t>
    </r>
  </si>
  <si>
    <t>2Q</t>
  </si>
  <si>
    <r>
      <t>27.7</t>
    </r>
    <r>
      <rPr>
        <sz val="8"/>
        <color rgb="FF666666"/>
        <rFont val="Inherit"/>
        <family val="2"/>
      </rPr>
      <t>円</t>
    </r>
  </si>
  <si>
    <t>3Q</t>
  </si>
  <si>
    <r>
      <t>55.1</t>
    </r>
    <r>
      <rPr>
        <sz val="8"/>
        <color rgb="FF666666"/>
        <rFont val="Inherit"/>
        <family val="2"/>
      </rPr>
      <t>円</t>
    </r>
  </si>
  <si>
    <t>26.50 円</t>
  </si>
  <si>
    <r>
      <t>744.4</t>
    </r>
    <r>
      <rPr>
        <sz val="8"/>
        <color rgb="FF666666"/>
        <rFont val="Inherit"/>
        <family val="2"/>
      </rPr>
      <t>円</t>
    </r>
  </si>
  <si>
    <r>
      <t>132.3</t>
    </r>
    <r>
      <rPr>
        <sz val="8"/>
        <color rgb="FF666666"/>
        <rFont val="Inherit"/>
        <family val="2"/>
      </rPr>
      <t>円</t>
    </r>
  </si>
  <si>
    <r>
      <t>1,144.8</t>
    </r>
    <r>
      <rPr>
        <sz val="8"/>
        <color rgb="FF666666"/>
        <rFont val="Inherit"/>
        <family val="2"/>
      </rPr>
      <t>円</t>
    </r>
  </si>
  <si>
    <t>本</t>
  </si>
  <si>
    <r>
      <t>8.2</t>
    </r>
    <r>
      <rPr>
        <sz val="8"/>
        <color rgb="FF666666"/>
        <rFont val="Inherit"/>
        <family val="2"/>
      </rPr>
      <t>円</t>
    </r>
  </si>
  <si>
    <t>純有利子負債</t>
    <rPh sb="0" eb="1">
      <t>ジュン</t>
    </rPh>
    <rPh sb="1" eb="6">
      <t>ユウリシフサイ</t>
    </rPh>
    <phoneticPr fontId="3"/>
  </si>
  <si>
    <r>
      <t>43.7</t>
    </r>
    <r>
      <rPr>
        <sz val="8"/>
        <color rgb="FF666666"/>
        <rFont val="Inherit"/>
        <family val="2"/>
      </rPr>
      <t>円</t>
    </r>
  </si>
  <si>
    <r>
      <t>30.6</t>
    </r>
    <r>
      <rPr>
        <sz val="8"/>
        <color rgb="FF666666"/>
        <rFont val="Inherit"/>
        <family val="2"/>
      </rPr>
      <t>円</t>
    </r>
  </si>
  <si>
    <t>ROE</t>
    <phoneticPr fontId="3"/>
  </si>
  <si>
    <t>30.50 円</t>
  </si>
  <si>
    <r>
      <t>151.3</t>
    </r>
    <r>
      <rPr>
        <sz val="8"/>
        <color rgb="FF666666"/>
        <rFont val="Inherit"/>
        <family val="2"/>
      </rPr>
      <t>円</t>
    </r>
  </si>
  <si>
    <r>
      <t>1,252.5</t>
    </r>
    <r>
      <rPr>
        <sz val="8"/>
        <color rgb="FF666666"/>
        <rFont val="Inherit"/>
        <family val="2"/>
      </rPr>
      <t>円</t>
    </r>
  </si>
  <si>
    <r>
      <t>46.4</t>
    </r>
    <r>
      <rPr>
        <sz val="8"/>
        <color rgb="FF666666"/>
        <rFont val="Inherit"/>
        <family val="2"/>
      </rPr>
      <t>円</t>
    </r>
  </si>
  <si>
    <r>
      <t>34.8</t>
    </r>
    <r>
      <rPr>
        <sz val="8"/>
        <color rgb="FF666666"/>
        <rFont val="Inherit"/>
        <family val="2"/>
      </rPr>
      <t>円</t>
    </r>
  </si>
  <si>
    <r>
      <t>16.6</t>
    </r>
    <r>
      <rPr>
        <sz val="8"/>
        <color rgb="FF666666"/>
        <rFont val="Inherit"/>
        <family val="2"/>
      </rPr>
      <t>円</t>
    </r>
  </si>
  <si>
    <r>
      <t>27.0</t>
    </r>
    <r>
      <rPr>
        <sz val="8"/>
        <color rgb="FF666666"/>
        <rFont val="Inherit"/>
        <family val="2"/>
      </rPr>
      <t>円</t>
    </r>
  </si>
  <si>
    <t>27.00 円</t>
  </si>
  <si>
    <t>2024/03(予)</t>
  </si>
  <si>
    <t>42.50 円</t>
  </si>
  <si>
    <r>
      <t>133.5</t>
    </r>
    <r>
      <rPr>
        <sz val="8"/>
        <color rgb="FF666666"/>
        <rFont val="Inherit"/>
        <family val="2"/>
      </rPr>
      <t>円</t>
    </r>
  </si>
  <si>
    <r>
      <t>1,352.8</t>
    </r>
    <r>
      <rPr>
        <sz val="8"/>
        <color rgb="FF666666"/>
        <rFont val="Inherit"/>
        <family val="2"/>
      </rPr>
      <t>円</t>
    </r>
  </si>
  <si>
    <t>2024/03予</t>
  </si>
  <si>
    <r>
      <t>141.3</t>
    </r>
    <r>
      <rPr>
        <sz val="8"/>
        <color rgb="FF666666"/>
        <rFont val="Inherit"/>
        <family val="2"/>
      </rPr>
      <t>円</t>
    </r>
  </si>
  <si>
    <r>
      <t>55.0</t>
    </r>
    <r>
      <rPr>
        <sz val="8"/>
        <color rgb="FF666666"/>
        <rFont val="Inherit"/>
        <family val="2"/>
      </rPr>
      <t>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</si>
</sst>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%"/>
    <numFmt numFmtId="178" formatCode="0.0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rgb="FF666666"/>
      <name val="Inherit"/>
      <family val="2"/>
    </font>
    <font>
      <sz val="9"/>
      <color rgb="FFFF0000"/>
      <name val="Inherit"/>
      <family val="2"/>
    </font>
    <font>
      <sz val="9"/>
      <color rgb="FF333333"/>
      <name val="Inherit"/>
      <family val="2"/>
    </font>
    <font>
      <b/>
      <sz val="9"/>
      <color rgb="FF333333"/>
      <name val="Inherit"/>
      <family val="2"/>
    </font>
    <font>
      <sz val="8"/>
      <color theme="1"/>
      <name val="Yu Gothic"/>
      <family val="2"/>
      <scheme val="minor"/>
    </font>
    <font>
      <b/>
      <sz val="10"/>
      <color theme="1"/>
      <name val="ＭＳ Ｐゴシック"/>
      <family val="3"/>
      <charset val="128"/>
    </font>
    <font>
      <b/>
      <sz val="9"/>
      <color rgb="FFFF0000"/>
      <name val="Inherit"/>
      <family val="2"/>
    </font>
    <font>
      <sz val="8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DE9D9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FFCC"/>
        </stop>
      </gradientFill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degree="180">
        <stop position="0">
          <color rgb="FFFFC000"/>
        </stop>
        <stop position="1">
          <color theme="0"/>
        </stop>
      </gradientFill>
    </fill>
    <fill>
      <patternFill patternType="solid">
        <fgColor rgb="FF00FFCC"/>
        <bgColor auto="1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 style="medium">
        <color rgb="FFC3C3C3"/>
      </left>
      <right/>
      <top style="medium">
        <color rgb="FFC3C3C3"/>
      </top>
      <bottom style="medium">
        <color rgb="FFC3C3C3"/>
      </bottom>
      <diagonal/>
    </border>
    <border>
      <left style="mediumDashed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/>
      <top style="medium">
        <color rgb="FFC3C3C3"/>
      </top>
      <bottom style="medium">
        <color rgb="FFC3C3C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77" fontId="2" fillId="0" borderId="0" xfId="2" applyNumberFormat="1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8" fontId="2" fillId="4" borderId="0" xfId="0" applyNumberFormat="1" applyFont="1" applyFill="1" applyAlignment="1">
      <alignment vertical="center"/>
    </xf>
    <xf numFmtId="177" fontId="2" fillId="4" borderId="0" xfId="2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78" fontId="8" fillId="4" borderId="0" xfId="0" applyNumberFormat="1" applyFont="1" applyFill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" fontId="11" fillId="6" borderId="2" xfId="0" applyNumberFormat="1" applyFont="1" applyFill="1" applyBorder="1" applyAlignment="1">
      <alignment horizontal="left" vertical="center"/>
    </xf>
    <xf numFmtId="3" fontId="12" fillId="6" borderId="3" xfId="0" applyNumberFormat="1" applyFont="1" applyFill="1" applyBorder="1" applyAlignment="1">
      <alignment horizontal="right" vertical="center"/>
    </xf>
    <xf numFmtId="10" fontId="11" fillId="6" borderId="4" xfId="0" applyNumberFormat="1" applyFont="1" applyFill="1" applyBorder="1" applyAlignment="1">
      <alignment horizontal="right" vertical="center"/>
    </xf>
    <xf numFmtId="10" fontId="10" fillId="6" borderId="4" xfId="0" applyNumberFormat="1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17" fontId="11" fillId="7" borderId="2" xfId="0" applyNumberFormat="1" applyFont="1" applyFill="1" applyBorder="1" applyAlignment="1">
      <alignment horizontal="left" vertical="center"/>
    </xf>
    <xf numFmtId="3" fontId="12" fillId="7" borderId="3" xfId="0" applyNumberFormat="1" applyFont="1" applyFill="1" applyBorder="1" applyAlignment="1">
      <alignment horizontal="right" vertical="center"/>
    </xf>
    <xf numFmtId="10" fontId="10" fillId="7" borderId="4" xfId="0" applyNumberFormat="1" applyFont="1" applyFill="1" applyBorder="1" applyAlignment="1">
      <alignment horizontal="right" vertical="center"/>
    </xf>
    <xf numFmtId="10" fontId="11" fillId="7" borderId="4" xfId="0" applyNumberFormat="1" applyFont="1" applyFill="1" applyBorder="1" applyAlignment="1">
      <alignment horizontal="right" vertical="center"/>
    </xf>
    <xf numFmtId="0" fontId="11" fillId="7" borderId="3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right" vertical="center"/>
    </xf>
    <xf numFmtId="0" fontId="11" fillId="7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8" fontId="2" fillId="8" borderId="0" xfId="1" applyFont="1" applyFill="1" applyAlignment="1">
      <alignment vertical="center"/>
    </xf>
    <xf numFmtId="178" fontId="2" fillId="8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7" fontId="11" fillId="9" borderId="5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11" fillId="10" borderId="5" xfId="0" applyFont="1" applyFill="1" applyBorder="1" applyAlignment="1">
      <alignment horizontal="left" vertical="center" wrapText="1"/>
    </xf>
    <xf numFmtId="38" fontId="2" fillId="11" borderId="0" xfId="1" applyFont="1" applyFill="1" applyAlignment="1">
      <alignment vertical="center"/>
    </xf>
    <xf numFmtId="38" fontId="2" fillId="2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2" fillId="4" borderId="0" xfId="1" applyFont="1" applyFill="1" applyAlignment="1">
      <alignment horizontal="center" vertical="center"/>
    </xf>
    <xf numFmtId="177" fontId="2" fillId="3" borderId="0" xfId="2" applyNumberFormat="1" applyFont="1" applyFill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177" fontId="2" fillId="0" borderId="0" xfId="2" applyNumberFormat="1" applyFont="1" applyAlignment="1">
      <alignment horizontal="center" vertical="center"/>
    </xf>
    <xf numFmtId="177" fontId="2" fillId="13" borderId="9" xfId="0" applyNumberFormat="1" applyFont="1" applyFill="1" applyBorder="1" applyAlignment="1">
      <alignment vertical="center"/>
    </xf>
    <xf numFmtId="177" fontId="2" fillId="13" borderId="11" xfId="0" applyNumberFormat="1" applyFont="1" applyFill="1" applyBorder="1" applyAlignment="1">
      <alignment vertical="center"/>
    </xf>
    <xf numFmtId="38" fontId="2" fillId="13" borderId="11" xfId="0" applyNumberFormat="1" applyFont="1" applyFill="1" applyBorder="1" applyAlignment="1">
      <alignment vertical="center"/>
    </xf>
    <xf numFmtId="177" fontId="2" fillId="13" borderId="14" xfId="0" applyNumberFormat="1" applyFont="1" applyFill="1" applyBorder="1" applyAlignment="1">
      <alignment vertical="center"/>
    </xf>
    <xf numFmtId="9" fontId="2" fillId="0" borderId="0" xfId="2" applyFont="1" applyAlignment="1">
      <alignment vertical="center"/>
    </xf>
    <xf numFmtId="177" fontId="14" fillId="12" borderId="0" xfId="2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2" fillId="7" borderId="3" xfId="0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6" borderId="3" xfId="0" applyNumberFormat="1" applyFont="1" applyFill="1" applyBorder="1" applyAlignment="1">
      <alignment horizontal="right" vertical="center"/>
    </xf>
    <xf numFmtId="56" fontId="2" fillId="0" borderId="0" xfId="0" applyNumberFormat="1" applyFont="1" applyAlignment="1">
      <alignment horizontal="center" vertical="center"/>
    </xf>
    <xf numFmtId="56" fontId="2" fillId="0" borderId="0" xfId="0" applyNumberFormat="1" applyFont="1" applyAlignment="1">
      <alignment vertical="center"/>
    </xf>
    <xf numFmtId="56" fontId="5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38" fontId="5" fillId="14" borderId="0" xfId="1" applyFont="1" applyFill="1" applyAlignment="1">
      <alignment vertical="center"/>
    </xf>
    <xf numFmtId="177" fontId="2" fillId="11" borderId="0" xfId="2" applyNumberFormat="1" applyFont="1" applyFill="1" applyAlignment="1">
      <alignment vertical="center"/>
    </xf>
    <xf numFmtId="56" fontId="0" fillId="0" borderId="0" xfId="0" applyNumberFormat="1"/>
    <xf numFmtId="9" fontId="2" fillId="0" borderId="0" xfId="2" applyFont="1" applyAlignment="1">
      <alignment horizontal="center" vertical="center"/>
    </xf>
    <xf numFmtId="0" fontId="11" fillId="7" borderId="2" xfId="0" applyFont="1" applyFill="1" applyBorder="1" applyAlignment="1">
      <alignment horizontal="left" vertical="center"/>
    </xf>
    <xf numFmtId="177" fontId="2" fillId="15" borderId="0" xfId="0" applyNumberFormat="1" applyFont="1" applyFill="1" applyAlignment="1">
      <alignment horizontal="center" vertical="center"/>
    </xf>
    <xf numFmtId="177" fontId="2" fillId="15" borderId="0" xfId="2" applyNumberFormat="1" applyFont="1" applyFill="1" applyAlignment="1">
      <alignment horizontal="center" vertical="center"/>
    </xf>
    <xf numFmtId="9" fontId="8" fillId="0" borderId="0" xfId="2" applyFont="1" applyAlignment="1">
      <alignment horizontal="center" vertical="center"/>
    </xf>
    <xf numFmtId="9" fontId="2" fillId="0" borderId="0" xfId="2" applyFont="1" applyFill="1" applyAlignment="1">
      <alignment horizontal="center" vertical="center"/>
    </xf>
    <xf numFmtId="0" fontId="2" fillId="0" borderId="0" xfId="0" applyFont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2" fillId="13" borderId="7" xfId="0" applyFont="1" applyFill="1" applyBorder="1" applyAlignment="1">
      <alignment vertical="center" wrapText="1"/>
    </xf>
    <xf numFmtId="0" fontId="2" fillId="13" borderId="8" xfId="0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0" fontId="2" fillId="13" borderId="0" xfId="0" applyFont="1" applyFill="1" applyAlignment="1">
      <alignment vertical="center" wrapText="1"/>
    </xf>
    <xf numFmtId="0" fontId="2" fillId="13" borderId="12" xfId="0" applyFont="1" applyFill="1" applyBorder="1" applyAlignment="1">
      <alignment vertical="center" wrapText="1"/>
    </xf>
    <xf numFmtId="0" fontId="2" fillId="13" borderId="13" xfId="0" applyFont="1" applyFill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3232441689469E-2"/>
          <c:y val="4.9052396878483832E-2"/>
          <c:w val="0.83287634258483645"/>
          <c:h val="0.73684179109718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12-43D7-8D6C-CB9275B2028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054-423B-B144-E63C5B276CF7}"/>
              </c:ext>
            </c:extLst>
          </c:dPt>
          <c:cat>
            <c:numRef>
              <c:f>テンプレート!$E$9:$E$30</c:f>
              <c:numCache>
                <c:formatCode>yyyy"年"m"月";@</c:formatCode>
                <c:ptCount val="22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</c:numCache>
            </c:numRef>
          </c:cat>
          <c:val>
            <c:numRef>
              <c:f>テンプレート!$J$9:$J$30</c:f>
              <c:numCache>
                <c:formatCode>#,##0_);[Red]\(#,##0\)</c:formatCode>
                <c:ptCount val="22"/>
                <c:pt idx="0">
                  <c:v>1044</c:v>
                </c:pt>
                <c:pt idx="1">
                  <c:v>-2272</c:v>
                </c:pt>
                <c:pt idx="2">
                  <c:v>-1027</c:v>
                </c:pt>
                <c:pt idx="3">
                  <c:v>1079</c:v>
                </c:pt>
                <c:pt idx="4">
                  <c:v>256</c:v>
                </c:pt>
                <c:pt idx="5">
                  <c:v>554</c:v>
                </c:pt>
                <c:pt idx="6">
                  <c:v>825</c:v>
                </c:pt>
                <c:pt idx="7">
                  <c:v>1243</c:v>
                </c:pt>
                <c:pt idx="8">
                  <c:v>1142</c:v>
                </c:pt>
                <c:pt idx="9">
                  <c:v>1063</c:v>
                </c:pt>
                <c:pt idx="10">
                  <c:v>1002</c:v>
                </c:pt>
                <c:pt idx="11">
                  <c:v>1131</c:v>
                </c:pt>
                <c:pt idx="12">
                  <c:v>1217</c:v>
                </c:pt>
                <c:pt idx="13">
                  <c:v>848</c:v>
                </c:pt>
                <c:pt idx="14">
                  <c:v>1439</c:v>
                </c:pt>
                <c:pt idx="15">
                  <c:v>1646</c:v>
                </c:pt>
                <c:pt idx="16">
                  <c:v>1452</c:v>
                </c:pt>
                <c:pt idx="17">
                  <c:v>1603.4607400000002</c:v>
                </c:pt>
                <c:pt idx="18">
                  <c:v>1651.5645622000002</c:v>
                </c:pt>
                <c:pt idx="19">
                  <c:v>1701.1114990660001</c:v>
                </c:pt>
                <c:pt idx="20">
                  <c:v>1752.1448440379802</c:v>
                </c:pt>
                <c:pt idx="21">
                  <c:v>1804.7091893591196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09944"/>
        <c:axId val="600111256"/>
      </c:barChart>
      <c:lineChart>
        <c:grouping val="standard"/>
        <c:varyColors val="0"/>
        <c:ser>
          <c:idx val="1"/>
          <c:order val="1"/>
          <c:tx>
            <c:strRef>
              <c:f>テンプレート!$L$1</c:f>
              <c:strCache>
                <c:ptCount val="1"/>
                <c:pt idx="0">
                  <c:v>EPS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テンプレート!$E$9:$E$30</c:f>
              <c:numCache>
                <c:formatCode>yyyy"年"m"月";@</c:formatCode>
                <c:ptCount val="22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</c:numCache>
            </c:numRef>
          </c:cat>
          <c:val>
            <c:numRef>
              <c:f>テンプレート!$L$9:$L$30</c:f>
              <c:numCache>
                <c:formatCode>0.0</c:formatCode>
                <c:ptCount val="22"/>
                <c:pt idx="0">
                  <c:v>96</c:v>
                </c:pt>
                <c:pt idx="1">
                  <c:v>0</c:v>
                </c:pt>
                <c:pt idx="2">
                  <c:v>0</c:v>
                </c:pt>
                <c:pt idx="3">
                  <c:v>99.2</c:v>
                </c:pt>
                <c:pt idx="4">
                  <c:v>23.5</c:v>
                </c:pt>
                <c:pt idx="5">
                  <c:v>50.9</c:v>
                </c:pt>
                <c:pt idx="6">
                  <c:v>75.8</c:v>
                </c:pt>
                <c:pt idx="7">
                  <c:v>114.3</c:v>
                </c:pt>
                <c:pt idx="8">
                  <c:v>105</c:v>
                </c:pt>
                <c:pt idx="9">
                  <c:v>97.7</c:v>
                </c:pt>
                <c:pt idx="10">
                  <c:v>92.1</c:v>
                </c:pt>
                <c:pt idx="11">
                  <c:v>104</c:v>
                </c:pt>
                <c:pt idx="12">
                  <c:v>111.9</c:v>
                </c:pt>
                <c:pt idx="13">
                  <c:v>78</c:v>
                </c:pt>
                <c:pt idx="14">
                  <c:v>132.30000000000001</c:v>
                </c:pt>
                <c:pt idx="15">
                  <c:v>151.30000000000001</c:v>
                </c:pt>
                <c:pt idx="16">
                  <c:v>133.5</c:v>
                </c:pt>
                <c:pt idx="17">
                  <c:v>147.42562588842978</c:v>
                </c:pt>
                <c:pt idx="18">
                  <c:v>151.84839466508268</c:v>
                </c:pt>
                <c:pt idx="19">
                  <c:v>156.40384650503515</c:v>
                </c:pt>
                <c:pt idx="20">
                  <c:v>161.09596190018621</c:v>
                </c:pt>
                <c:pt idx="21">
                  <c:v>165.92884075719178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テンプレート!$Q$1</c:f>
              <c:strCache>
                <c:ptCount val="1"/>
                <c:pt idx="0">
                  <c:v>配当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テンプレート!$E$9:$E$30</c:f>
              <c:numCache>
                <c:formatCode>yyyy"年"m"月";@</c:formatCode>
                <c:ptCount val="22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</c:numCache>
            </c:numRef>
          </c:cat>
          <c:val>
            <c:numRef>
              <c:f>テンプレート!$Q$9:$Q$30</c:f>
              <c:numCache>
                <c:formatCode>General</c:formatCode>
                <c:ptCount val="22"/>
                <c:pt idx="6" formatCode="#,##0_);[Red]\(#,##0\)">
                  <c:v>15.2</c:v>
                </c:pt>
                <c:pt idx="7" formatCode="#,##0_);[Red]\(#,##0\)">
                  <c:v>23</c:v>
                </c:pt>
                <c:pt idx="8" formatCode="#,##0_);[Red]\(#,##0\)">
                  <c:v>25</c:v>
                </c:pt>
                <c:pt idx="9" formatCode="#,##0_);[Red]\(#,##0\)">
                  <c:v>20</c:v>
                </c:pt>
                <c:pt idx="10" formatCode="#,##0_);[Red]\(#,##0\)">
                  <c:v>18.5</c:v>
                </c:pt>
                <c:pt idx="11" formatCode="#,##0_);[Red]\(#,##0\)">
                  <c:v>21</c:v>
                </c:pt>
                <c:pt idx="12" formatCode="#,##0_);[Red]\(#,##0\)">
                  <c:v>22.5</c:v>
                </c:pt>
                <c:pt idx="13" formatCode="#,##0_);[Red]\(#,##0\)">
                  <c:v>16</c:v>
                </c:pt>
                <c:pt idx="14" formatCode="#,##0_);[Red]\(#,##0\)">
                  <c:v>26.5</c:v>
                </c:pt>
                <c:pt idx="15" formatCode="#,##0_);[Red]\(#,##0\)">
                  <c:v>30.5</c:v>
                </c:pt>
                <c:pt idx="16" formatCode="#,##0_);[Red]\(#,##0\)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3F-49FE-9727-08B97E7CE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02728"/>
        <c:axId val="600101088"/>
      </c:line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00101088"/>
        <c:scaling>
          <c:orientation val="minMax"/>
          <c:max val="185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2728"/>
        <c:crosses val="max"/>
        <c:crossBetween val="between"/>
      </c:valAx>
      <c:catAx>
        <c:axId val="6001027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0010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45490590271961"/>
          <c:y val="6.5619481270911439E-2"/>
          <c:w val="0.39483702835017964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4465264034509"/>
          <c:y val="3.7870767826262516E-2"/>
          <c:w val="0.81037466899104182"/>
          <c:h val="0.74635685525685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テンプレート!$F$1</c:f>
              <c:strCache>
                <c:ptCount val="1"/>
                <c:pt idx="0">
                  <c:v>売り上げ高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391-47B8-AFB8-1A849F3892A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34-4061-BB51-0A5C04010FCA}"/>
              </c:ext>
            </c:extLst>
          </c:dPt>
          <c:cat>
            <c:numRef>
              <c:f>テンプレート!$E$9:$E$30</c:f>
              <c:numCache>
                <c:formatCode>yyyy"年"m"月";@</c:formatCode>
                <c:ptCount val="22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</c:numCache>
            </c:numRef>
          </c:cat>
          <c:val>
            <c:numRef>
              <c:f>テンプレート!$F$9:$F$30</c:f>
              <c:numCache>
                <c:formatCode>#,##0_);[Red]\(#,##0\)</c:formatCode>
                <c:ptCount val="22"/>
                <c:pt idx="0">
                  <c:v>66415</c:v>
                </c:pt>
                <c:pt idx="1">
                  <c:v>72338</c:v>
                </c:pt>
                <c:pt idx="2">
                  <c:v>72708</c:v>
                </c:pt>
                <c:pt idx="3">
                  <c:v>59559</c:v>
                </c:pt>
                <c:pt idx="4">
                  <c:v>48792</c:v>
                </c:pt>
                <c:pt idx="5">
                  <c:v>48048</c:v>
                </c:pt>
                <c:pt idx="6">
                  <c:v>52041</c:v>
                </c:pt>
                <c:pt idx="7">
                  <c:v>56659</c:v>
                </c:pt>
                <c:pt idx="8">
                  <c:v>62593</c:v>
                </c:pt>
                <c:pt idx="9">
                  <c:v>69078</c:v>
                </c:pt>
                <c:pt idx="10">
                  <c:v>74416</c:v>
                </c:pt>
                <c:pt idx="11">
                  <c:v>78763</c:v>
                </c:pt>
                <c:pt idx="12">
                  <c:v>84313</c:v>
                </c:pt>
                <c:pt idx="13">
                  <c:v>85989</c:v>
                </c:pt>
                <c:pt idx="14">
                  <c:v>85811</c:v>
                </c:pt>
                <c:pt idx="15">
                  <c:v>86292</c:v>
                </c:pt>
                <c:pt idx="16">
                  <c:v>91574</c:v>
                </c:pt>
                <c:pt idx="17">
                  <c:v>94321.22</c:v>
                </c:pt>
                <c:pt idx="18">
                  <c:v>97150.856599999999</c:v>
                </c:pt>
                <c:pt idx="19">
                  <c:v>100065.382298</c:v>
                </c:pt>
                <c:pt idx="20">
                  <c:v>103067.34376694</c:v>
                </c:pt>
                <c:pt idx="21">
                  <c:v>106159.36407994821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0109944"/>
        <c:axId val="600111256"/>
      </c:barChart>
      <c:barChart>
        <c:barDir val="col"/>
        <c:grouping val="clustered"/>
        <c:varyColors val="0"/>
        <c:ser>
          <c:idx val="1"/>
          <c:order val="1"/>
          <c:tx>
            <c:strRef>
              <c:f>テンプレート!$H$1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テンプレート!$E$9:$E$30</c:f>
              <c:numCache>
                <c:formatCode>yyyy"年"m"月";@</c:formatCode>
                <c:ptCount val="22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</c:numCache>
            </c:numRef>
          </c:cat>
          <c:val>
            <c:numRef>
              <c:f>テンプレート!$H$9:$H$30</c:f>
              <c:numCache>
                <c:formatCode>#,##0_);[Red]\(#,##0\)</c:formatCode>
                <c:ptCount val="22"/>
                <c:pt idx="0">
                  <c:v>2026</c:v>
                </c:pt>
                <c:pt idx="1">
                  <c:v>957</c:v>
                </c:pt>
                <c:pt idx="2">
                  <c:v>230</c:v>
                </c:pt>
                <c:pt idx="3">
                  <c:v>1852</c:v>
                </c:pt>
                <c:pt idx="4">
                  <c:v>1005</c:v>
                </c:pt>
                <c:pt idx="5">
                  <c:v>985</c:v>
                </c:pt>
                <c:pt idx="6">
                  <c:v>1126</c:v>
                </c:pt>
                <c:pt idx="7">
                  <c:v>1143</c:v>
                </c:pt>
                <c:pt idx="8">
                  <c:v>2062</c:v>
                </c:pt>
                <c:pt idx="9">
                  <c:v>1883</c:v>
                </c:pt>
                <c:pt idx="10">
                  <c:v>1847</c:v>
                </c:pt>
                <c:pt idx="11">
                  <c:v>1895</c:v>
                </c:pt>
                <c:pt idx="12">
                  <c:v>2111</c:v>
                </c:pt>
                <c:pt idx="13">
                  <c:v>2002</c:v>
                </c:pt>
                <c:pt idx="14">
                  <c:v>2702</c:v>
                </c:pt>
                <c:pt idx="15">
                  <c:v>2474</c:v>
                </c:pt>
                <c:pt idx="16">
                  <c:v>2253</c:v>
                </c:pt>
                <c:pt idx="17">
                  <c:v>2640.9941600000002</c:v>
                </c:pt>
                <c:pt idx="18">
                  <c:v>2720.2239847999999</c:v>
                </c:pt>
                <c:pt idx="19">
                  <c:v>2801.830704344</c:v>
                </c:pt>
                <c:pt idx="20">
                  <c:v>2885.88562547432</c:v>
                </c:pt>
                <c:pt idx="21">
                  <c:v>2972.4621942385497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テンプレート!$E$9:$E$30</c:f>
              <c:numCache>
                <c:formatCode>yyyy"年"m"月";@</c:formatCode>
                <c:ptCount val="22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 formatCode="General">
                  <c:v>2024</c:v>
                </c:pt>
                <c:pt idx="18" formatCode="General">
                  <c:v>2025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</c:numCache>
            </c:numRef>
          </c:cat>
          <c:val>
            <c:numRef>
              <c:f>テンプレート!$J$9:$J$30</c:f>
              <c:numCache>
                <c:formatCode>#,##0_);[Red]\(#,##0\)</c:formatCode>
                <c:ptCount val="22"/>
                <c:pt idx="0">
                  <c:v>1044</c:v>
                </c:pt>
                <c:pt idx="1">
                  <c:v>-2272</c:v>
                </c:pt>
                <c:pt idx="2">
                  <c:v>-1027</c:v>
                </c:pt>
                <c:pt idx="3">
                  <c:v>1079</c:v>
                </c:pt>
                <c:pt idx="4">
                  <c:v>256</c:v>
                </c:pt>
                <c:pt idx="5">
                  <c:v>554</c:v>
                </c:pt>
                <c:pt idx="6">
                  <c:v>825</c:v>
                </c:pt>
                <c:pt idx="7">
                  <c:v>1243</c:v>
                </c:pt>
                <c:pt idx="8">
                  <c:v>1142</c:v>
                </c:pt>
                <c:pt idx="9">
                  <c:v>1063</c:v>
                </c:pt>
                <c:pt idx="10">
                  <c:v>1002</c:v>
                </c:pt>
                <c:pt idx="11">
                  <c:v>1131</c:v>
                </c:pt>
                <c:pt idx="12">
                  <c:v>1217</c:v>
                </c:pt>
                <c:pt idx="13">
                  <c:v>848</c:v>
                </c:pt>
                <c:pt idx="14">
                  <c:v>1439</c:v>
                </c:pt>
                <c:pt idx="15">
                  <c:v>1646</c:v>
                </c:pt>
                <c:pt idx="16">
                  <c:v>1452</c:v>
                </c:pt>
                <c:pt idx="17">
                  <c:v>1603.4607400000002</c:v>
                </c:pt>
                <c:pt idx="18">
                  <c:v>1651.5645622000002</c:v>
                </c:pt>
                <c:pt idx="19">
                  <c:v>1701.1114990660001</c:v>
                </c:pt>
                <c:pt idx="20">
                  <c:v>1752.1448440379802</c:v>
                </c:pt>
                <c:pt idx="21">
                  <c:v>1804.7091893591196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B-47D2-9CA5-229956E4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583328"/>
        <c:axId val="641575784"/>
      </c:bar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41575784"/>
        <c:scaling>
          <c:orientation val="minMax"/>
          <c:max val="12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583328"/>
        <c:crosses val="max"/>
        <c:crossBetween val="between"/>
      </c:valAx>
      <c:catAx>
        <c:axId val="6415833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4157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00327967025512"/>
          <c:y val="7.4011183384685597E-2"/>
          <c:w val="0.34867062122435288"/>
          <c:h val="6.1308331009032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19051</xdr:colOff>
      <xdr:row>16</xdr:row>
      <xdr:rowOff>0</xdr:rowOff>
    </xdr:from>
    <xdr:to>
      <xdr:col>29</xdr:col>
      <xdr:colOff>590551</xdr:colOff>
      <xdr:row>37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8EBF64-CBC3-4093-A874-4519A39ED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28575</xdr:colOff>
      <xdr:row>1</xdr:row>
      <xdr:rowOff>57150</xdr:rowOff>
    </xdr:from>
    <xdr:to>
      <xdr:col>29</xdr:col>
      <xdr:colOff>571500</xdr:colOff>
      <xdr:row>16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8B5981-8E1B-477E-8346-2831193FA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411465</xdr:colOff>
      <xdr:row>37</xdr:row>
      <xdr:rowOff>38100</xdr:rowOff>
    </xdr:from>
    <xdr:to>
      <xdr:col>27</xdr:col>
      <xdr:colOff>571500</xdr:colOff>
      <xdr:row>54</xdr:row>
      <xdr:rowOff>28095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6E4C543-6A02-4785-9ED6-D042B8841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60315" y="6200775"/>
          <a:ext cx="3589035" cy="258079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0.37611</cdr:x>
      <cdr:y>0.18395</cdr:y>
    </cdr:from>
    <cdr:to>
      <cdr:x>0.67558</cdr:x>
      <cdr:y>0.46154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EABA7E60-D069-482B-87CA-660038F57310}"/>
            </a:ext>
          </a:extLst>
        </cdr:cNvPr>
        <cdr:cNvCxnSpPr/>
      </cdr:nvCxnSpPr>
      <cdr:spPr>
        <a:xfrm xmlns:a="http://schemas.openxmlformats.org/drawingml/2006/main" flipV="1">
          <a:off x="2009753" y="523875"/>
          <a:ext cx="1600222" cy="7905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0.55437</cdr:x>
      <cdr:y>0.12375</cdr:y>
    </cdr:from>
    <cdr:to>
      <cdr:x>0.8984</cdr:x>
      <cdr:y>0.29097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533DD7A9-0CFF-4F6D-A39D-3D71725B36C7}"/>
            </a:ext>
          </a:extLst>
        </cdr:cNvPr>
        <cdr:cNvCxnSpPr/>
      </cdr:nvCxnSpPr>
      <cdr:spPr>
        <a:xfrm xmlns:a="http://schemas.openxmlformats.org/drawingml/2006/main" flipV="1">
          <a:off x="2962290" y="352425"/>
          <a:ext cx="1838310" cy="476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EDC9-5FBC-4180-80CC-489877B79D17}">
  <dimension ref="A1:AD36"/>
  <sheetViews>
    <sheetView tabSelected="1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B3" sqref="B3:D3"/>
    </sheetView>
  </sheetViews>
  <sheetFormatPr defaultRowHeight="12"/>
  <cols>
    <col min="1" max="1" width="18.375" style="1" customWidth="1"/>
    <col min="2" max="2" width="5.375" style="15" customWidth="1"/>
    <col min="3" max="3" width="7.875" style="15" customWidth="1"/>
    <col min="4" max="4" width="6.375" style="15" customWidth="1"/>
    <col min="5" max="5" width="9" style="15" bestFit="1" customWidth="1"/>
    <col min="6" max="6" width="6.5" style="15" customWidth="1"/>
    <col min="7" max="8" width="6.25" style="15" customWidth="1"/>
    <col min="9" max="9" width="5" style="15" customWidth="1"/>
    <col min="10" max="10" width="6.125" style="15" customWidth="1"/>
    <col min="11" max="11" width="5.375" style="15" customWidth="1"/>
    <col min="12" max="12" width="5.875" style="15" customWidth="1"/>
    <col min="13" max="13" width="6.75" style="15" customWidth="1"/>
    <col min="14" max="14" width="4.75" style="15" bestFit="1" customWidth="1"/>
    <col min="15" max="16" width="4.375" style="15" customWidth="1"/>
    <col min="17" max="17" width="4" style="15" customWidth="1"/>
    <col min="18" max="18" width="4.625" style="15" customWidth="1"/>
    <col min="19" max="20" width="6" style="15" customWidth="1"/>
    <col min="21" max="21" width="3.5" style="15" customWidth="1"/>
    <col min="22" max="22" width="6.875" style="15" customWidth="1"/>
    <col min="23" max="30" width="9" style="15"/>
    <col min="31" max="31" width="5.125" style="15" customWidth="1"/>
    <col min="32" max="16384" width="9" style="15"/>
  </cols>
  <sheetData>
    <row r="1" spans="1:30" s="2" customFormat="1" ht="29.25" customHeight="1">
      <c r="A1" s="5" t="s">
        <v>2</v>
      </c>
      <c r="B1" s="7" t="s">
        <v>8</v>
      </c>
      <c r="C1" s="7" t="s">
        <v>9</v>
      </c>
      <c r="D1" s="7" t="s">
        <v>10</v>
      </c>
      <c r="E1" s="3" t="s">
        <v>1</v>
      </c>
      <c r="F1" s="3" t="s">
        <v>0</v>
      </c>
      <c r="G1" s="72" t="s">
        <v>25</v>
      </c>
      <c r="H1" s="3" t="s">
        <v>3</v>
      </c>
      <c r="I1" s="73" t="s">
        <v>5</v>
      </c>
      <c r="J1" s="3" t="s">
        <v>4</v>
      </c>
      <c r="K1" s="73" t="s">
        <v>26</v>
      </c>
      <c r="L1" s="11" t="s">
        <v>6</v>
      </c>
      <c r="M1" s="11" t="s">
        <v>7</v>
      </c>
      <c r="N1" s="10" t="s">
        <v>11</v>
      </c>
      <c r="O1" s="10" t="s">
        <v>12</v>
      </c>
      <c r="P1" s="10" t="s">
        <v>85</v>
      </c>
      <c r="Q1" s="3" t="s">
        <v>13</v>
      </c>
      <c r="R1" s="3" t="s">
        <v>14</v>
      </c>
      <c r="S1" s="61" t="s">
        <v>68</v>
      </c>
      <c r="T1" s="61" t="s">
        <v>69</v>
      </c>
      <c r="V1" s="61" t="s">
        <v>82</v>
      </c>
      <c r="W1" s="76"/>
      <c r="X1" s="76"/>
      <c r="Y1" s="76"/>
      <c r="Z1" s="76"/>
      <c r="AA1" s="76"/>
      <c r="AB1" s="76"/>
      <c r="AC1" s="76"/>
      <c r="AD1" s="76"/>
    </row>
    <row r="2" spans="1:30" ht="41.25" customHeight="1" thickBot="1">
      <c r="A2" s="53" t="s">
        <v>67</v>
      </c>
      <c r="B2" s="40">
        <v>1000</v>
      </c>
      <c r="C2" s="8"/>
      <c r="D2" s="8"/>
      <c r="E2" s="34">
        <f>+E25</f>
        <v>44986</v>
      </c>
      <c r="F2" s="43">
        <f t="shared" ref="F2:M2" si="0">+F25</f>
        <v>91574</v>
      </c>
      <c r="G2" s="70">
        <f t="shared" si="0"/>
        <v>6.1210772725165716E-2</v>
      </c>
      <c r="H2" s="8">
        <f t="shared" si="0"/>
        <v>2253</v>
      </c>
      <c r="I2" s="44">
        <f t="shared" si="0"/>
        <v>2.4603053268394959E-2</v>
      </c>
      <c r="J2" s="43">
        <f t="shared" si="0"/>
        <v>1452</v>
      </c>
      <c r="K2" s="44">
        <f t="shared" si="0"/>
        <v>1.5856029003865724E-2</v>
      </c>
      <c r="L2" s="8">
        <f t="shared" si="0"/>
        <v>133.5</v>
      </c>
      <c r="M2" s="8">
        <f t="shared" si="0"/>
        <v>1352.8</v>
      </c>
      <c r="N2" s="16">
        <f t="shared" ref="N2" si="1">+B2/L2</f>
        <v>7.4906367041198498</v>
      </c>
      <c r="O2" s="17">
        <f>+B2/M2</f>
        <v>0.73920756948551158</v>
      </c>
      <c r="P2" s="69">
        <f>+O2/N2</f>
        <v>9.8684210526315805E-2</v>
      </c>
      <c r="Q2" s="45">
        <f>+Q25</f>
        <v>27</v>
      </c>
      <c r="R2" s="46">
        <f t="shared" ref="R2" si="2">+Q2/B2</f>
        <v>2.7E-2</v>
      </c>
      <c r="S2" s="8">
        <f t="shared" ref="S2:V2" si="3">+S25</f>
        <v>0</v>
      </c>
      <c r="T2" s="8">
        <f t="shared" si="3"/>
        <v>0</v>
      </c>
      <c r="U2" s="51">
        <f t="shared" si="3"/>
        <v>0</v>
      </c>
      <c r="V2" s="4">
        <f t="shared" si="3"/>
        <v>0</v>
      </c>
    </row>
    <row r="3" spans="1:30" ht="15.75" customHeight="1">
      <c r="A3" s="58">
        <v>45148</v>
      </c>
      <c r="B3" s="77" t="s">
        <v>28</v>
      </c>
      <c r="C3" s="78"/>
      <c r="D3" s="78"/>
      <c r="E3" s="47">
        <f>+G30</f>
        <v>0.03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30" ht="15.75" customHeight="1">
      <c r="B4" s="79" t="s">
        <v>29</v>
      </c>
      <c r="C4" s="80"/>
      <c r="D4" s="80"/>
      <c r="E4" s="48">
        <f>+K30</f>
        <v>1.7000000000000001E-2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30" ht="15.75" customHeight="1">
      <c r="B5" s="79" t="s">
        <v>30</v>
      </c>
      <c r="C5" s="80"/>
      <c r="D5" s="80"/>
      <c r="E5" s="49">
        <f>+N30</f>
        <v>7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30" ht="15.75" customHeight="1">
      <c r="A6" s="65"/>
      <c r="B6" s="79" t="s">
        <v>31</v>
      </c>
      <c r="C6" s="80"/>
      <c r="D6" s="80"/>
      <c r="E6" s="49">
        <f>+B30</f>
        <v>1161.5018853003426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30" ht="15.75" customHeight="1" thickBot="1">
      <c r="B7" s="81" t="s">
        <v>32</v>
      </c>
      <c r="C7" s="82"/>
      <c r="D7" s="82"/>
      <c r="E7" s="50">
        <f>+D30</f>
        <v>0.16150188530034257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30">
      <c r="A8" s="33" t="s">
        <v>15</v>
      </c>
      <c r="C8" s="1" t="s">
        <v>27</v>
      </c>
      <c r="G8" s="13">
        <f>AVERAGE(G9:G21)</f>
        <v>2.5313074281199988E-2</v>
      </c>
      <c r="I8" s="13">
        <f>AVERAGE(I9:I21)</f>
        <v>2.2693883005509327E-2</v>
      </c>
      <c r="K8" s="13">
        <f>AVERAGE(K9:K21)</f>
        <v>9.1355934422947226E-3</v>
      </c>
      <c r="N8" s="12">
        <f>AVERAGE(N9:N21)</f>
        <v>9.44639389942032</v>
      </c>
      <c r="O8" s="12">
        <f>AVERAGE(O9:O21)</f>
        <v>1.1275082594030335</v>
      </c>
      <c r="P8" s="12"/>
    </row>
    <row r="9" spans="1:30">
      <c r="A9" s="1">
        <v>2415</v>
      </c>
      <c r="B9" s="40">
        <v>775</v>
      </c>
      <c r="E9" s="34">
        <f>+コピー!B2</f>
        <v>39142</v>
      </c>
      <c r="F9" s="31">
        <f>+コピー!C2</f>
        <v>66415</v>
      </c>
      <c r="H9" s="31">
        <f>+コピー!E2</f>
        <v>2026</v>
      </c>
      <c r="I9" s="6">
        <f>+H9/F9</f>
        <v>3.0505156967552512E-2</v>
      </c>
      <c r="J9" s="31">
        <f>+コピー!I2</f>
        <v>1044</v>
      </c>
      <c r="K9" s="6">
        <f>+J9/F9</f>
        <v>1.5719340510426862E-2</v>
      </c>
      <c r="L9" s="32">
        <f>VALUE(SUBSTITUTE(コピー!K2,"円","　"))</f>
        <v>96</v>
      </c>
      <c r="M9" s="32">
        <f>VALUE(SUBSTITUTE(コピー!L2,"円","　"))</f>
        <v>636.79999999999995</v>
      </c>
      <c r="N9" s="9">
        <f t="shared" ref="N9:N21" si="4">+B9/L9</f>
        <v>8.0729166666666661</v>
      </c>
      <c r="O9" s="9">
        <f>+B9/M9</f>
        <v>1.2170226130653268</v>
      </c>
      <c r="P9" s="51">
        <f>+O9/N9</f>
        <v>0.15075376884422115</v>
      </c>
    </row>
    <row r="10" spans="1:30">
      <c r="B10" s="40">
        <v>245</v>
      </c>
      <c r="E10" s="34">
        <f>+コピー!B3</f>
        <v>39508</v>
      </c>
      <c r="F10" s="31">
        <f>+コピー!C3</f>
        <v>72338</v>
      </c>
      <c r="G10" s="6">
        <f>+(F10-F9)/F9</f>
        <v>8.9181660769404508E-2</v>
      </c>
      <c r="H10" s="31">
        <f>+コピー!E3</f>
        <v>957</v>
      </c>
      <c r="I10" s="6">
        <f t="shared" ref="I10:I22" si="5">+H10/F10</f>
        <v>1.3229561226464652E-2</v>
      </c>
      <c r="J10" s="31">
        <f>+コピー!I3</f>
        <v>-2272</v>
      </c>
      <c r="K10" s="6">
        <f t="shared" ref="K10:K21" si="6">+J10/F10</f>
        <v>-3.1408111919046695E-2</v>
      </c>
      <c r="L10" s="32" t="e">
        <f>VALUE(SUBSTITUTE(コピー!K3,"円","　"))</f>
        <v>#VALUE!</v>
      </c>
      <c r="M10" s="32">
        <f>VALUE(SUBSTITUTE(コピー!L3,"円","　"))</f>
        <v>391</v>
      </c>
      <c r="N10" s="9"/>
      <c r="O10" s="9">
        <f t="shared" ref="O10:O21" si="7">+B10/M10</f>
        <v>0.62659846547314579</v>
      </c>
      <c r="P10" s="51"/>
    </row>
    <row r="11" spans="1:30">
      <c r="B11" s="40">
        <v>200</v>
      </c>
      <c r="E11" s="34">
        <f>+コピー!B4</f>
        <v>39873</v>
      </c>
      <c r="F11" s="31">
        <f>+コピー!C4</f>
        <v>72708</v>
      </c>
      <c r="G11" s="6">
        <f t="shared" ref="G11:G22" si="8">+(F11-F10)/F10</f>
        <v>5.114877381182781E-3</v>
      </c>
      <c r="H11" s="31">
        <f>+コピー!E4</f>
        <v>230</v>
      </c>
      <c r="I11" s="6">
        <f t="shared" si="5"/>
        <v>3.1633382846454308E-3</v>
      </c>
      <c r="J11" s="31">
        <f>+コピー!I4</f>
        <v>-1027</v>
      </c>
      <c r="K11" s="6">
        <f t="shared" si="6"/>
        <v>-1.4124993123177642E-2</v>
      </c>
      <c r="L11" s="32" t="e">
        <f>VALUE(SUBSTITUTE(コピー!K4,"円","　"))</f>
        <v>#VALUE!</v>
      </c>
      <c r="M11" s="32">
        <f>VALUE(SUBSTITUTE(コピー!L4,"円","　"))</f>
        <v>269.10000000000002</v>
      </c>
      <c r="N11" s="9"/>
      <c r="O11" s="9">
        <f t="shared" si="7"/>
        <v>0.74321813452248231</v>
      </c>
      <c r="P11" s="51"/>
    </row>
    <row r="12" spans="1:30">
      <c r="A12" s="67"/>
      <c r="B12" s="40">
        <v>227</v>
      </c>
      <c r="E12" s="34">
        <f>+コピー!B5</f>
        <v>40238</v>
      </c>
      <c r="F12" s="31">
        <f>+コピー!C5</f>
        <v>59559</v>
      </c>
      <c r="G12" s="6">
        <f t="shared" si="8"/>
        <v>-0.18084667436870772</v>
      </c>
      <c r="H12" s="31">
        <f>+コピー!E5</f>
        <v>1852</v>
      </c>
      <c r="I12" s="6">
        <f t="shared" si="5"/>
        <v>3.109521650800047E-2</v>
      </c>
      <c r="J12" s="31">
        <f>+コピー!I5</f>
        <v>1079</v>
      </c>
      <c r="K12" s="6">
        <f t="shared" si="6"/>
        <v>1.8116489531389043E-2</v>
      </c>
      <c r="L12" s="32">
        <f>VALUE(SUBSTITUTE(コピー!K5,"円","　"))</f>
        <v>99.2</v>
      </c>
      <c r="M12" s="32">
        <f>VALUE(SUBSTITUTE(コピー!L5,"円","　"))</f>
        <v>369.9</v>
      </c>
      <c r="N12" s="9">
        <f t="shared" si="4"/>
        <v>2.288306451612903</v>
      </c>
      <c r="O12" s="9">
        <f t="shared" si="7"/>
        <v>0.61367937280346041</v>
      </c>
      <c r="P12" s="51">
        <f t="shared" ref="P12:P23" si="9">+O12/N12</f>
        <v>0.26818058934847261</v>
      </c>
    </row>
    <row r="13" spans="1:30">
      <c r="B13" s="40">
        <v>245</v>
      </c>
      <c r="E13" s="34">
        <f>+コピー!B6</f>
        <v>40603</v>
      </c>
      <c r="F13" s="31">
        <f>+コピー!C6</f>
        <v>48792</v>
      </c>
      <c r="G13" s="6">
        <f t="shared" si="8"/>
        <v>-0.18077872361859668</v>
      </c>
      <c r="H13" s="31">
        <f>+コピー!E6</f>
        <v>1005</v>
      </c>
      <c r="I13" s="6">
        <f t="shared" si="5"/>
        <v>2.0597638957206101E-2</v>
      </c>
      <c r="J13" s="31">
        <f>+コピー!I6</f>
        <v>256</v>
      </c>
      <c r="K13" s="6">
        <f t="shared" si="6"/>
        <v>5.2467617642236435E-3</v>
      </c>
      <c r="L13" s="32">
        <f>VALUE(SUBSTITUTE(コピー!K6,"円","　"))</f>
        <v>23.5</v>
      </c>
      <c r="M13" s="32">
        <f>VALUE(SUBSTITUTE(コピー!L6,"円","　"))</f>
        <v>379.7</v>
      </c>
      <c r="N13" s="9">
        <f t="shared" si="4"/>
        <v>10.425531914893616</v>
      </c>
      <c r="O13" s="9">
        <f t="shared" si="7"/>
        <v>0.64524624703713462</v>
      </c>
      <c r="P13" s="51">
        <f t="shared" si="9"/>
        <v>6.189096655254149E-2</v>
      </c>
      <c r="S13" s="4">
        <v>22203</v>
      </c>
      <c r="T13" s="4">
        <v>4138</v>
      </c>
      <c r="U13" s="51">
        <f>+T13/S13</f>
        <v>0.18637121109759941</v>
      </c>
      <c r="V13" s="4">
        <v>-5814</v>
      </c>
    </row>
    <row r="14" spans="1:30">
      <c r="A14" s="68"/>
      <c r="B14" s="40">
        <v>315</v>
      </c>
      <c r="E14" s="34">
        <f>+コピー!B7</f>
        <v>40969</v>
      </c>
      <c r="F14" s="31">
        <f>+コピー!C7</f>
        <v>48048</v>
      </c>
      <c r="G14" s="6">
        <f t="shared" si="8"/>
        <v>-1.5248401377274963E-2</v>
      </c>
      <c r="H14" s="31">
        <f>+コピー!E7</f>
        <v>985</v>
      </c>
      <c r="I14" s="6">
        <f t="shared" si="5"/>
        <v>2.0500333000333E-2</v>
      </c>
      <c r="J14" s="31">
        <f>+コピー!I7</f>
        <v>554</v>
      </c>
      <c r="K14" s="6">
        <f t="shared" si="6"/>
        <v>1.153013653013653E-2</v>
      </c>
      <c r="L14" s="32">
        <f>VALUE(SUBSTITUTE(コピー!K7,"円","　"))</f>
        <v>50.9</v>
      </c>
      <c r="M14" s="32">
        <f>VALUE(SUBSTITUTE(コピー!L7,"円","　"))</f>
        <v>425.2</v>
      </c>
      <c r="N14" s="9">
        <f t="shared" si="4"/>
        <v>6.1886051080550102</v>
      </c>
      <c r="O14" s="9">
        <f t="shared" si="7"/>
        <v>0.74082784571966132</v>
      </c>
      <c r="P14" s="51">
        <f t="shared" si="9"/>
        <v>0.11970837253057384</v>
      </c>
      <c r="S14" s="4">
        <v>22896</v>
      </c>
      <c r="T14" s="4">
        <v>4619</v>
      </c>
      <c r="U14" s="51">
        <f t="shared" ref="U14:U24" si="10">+T14/S14</f>
        <v>0.20173829489867226</v>
      </c>
      <c r="V14" s="4">
        <v>-7980</v>
      </c>
    </row>
    <row r="15" spans="1:30">
      <c r="B15" s="40">
        <v>593</v>
      </c>
      <c r="E15" s="34">
        <f>+コピー!B8</f>
        <v>41334</v>
      </c>
      <c r="F15" s="31">
        <f>+コピー!C8</f>
        <v>52041</v>
      </c>
      <c r="G15" s="6">
        <f t="shared" si="8"/>
        <v>8.3104395604395601E-2</v>
      </c>
      <c r="H15" s="31">
        <f>+コピー!E8</f>
        <v>1126</v>
      </c>
      <c r="I15" s="6">
        <f t="shared" si="5"/>
        <v>2.1636786379969641E-2</v>
      </c>
      <c r="J15" s="31">
        <f>+コピー!I8</f>
        <v>825</v>
      </c>
      <c r="K15" s="6">
        <f t="shared" si="6"/>
        <v>1.5852885225110969E-2</v>
      </c>
      <c r="L15" s="32">
        <f>VALUE(SUBSTITUTE(コピー!K8,"円","　"))</f>
        <v>75.8</v>
      </c>
      <c r="M15" s="32">
        <f>VALUE(SUBSTITUTE(コピー!L8,"円","　"))</f>
        <v>487.4</v>
      </c>
      <c r="N15" s="9">
        <f t="shared" si="4"/>
        <v>7.8232189973614776</v>
      </c>
      <c r="O15" s="9">
        <f t="shared" si="7"/>
        <v>1.2166598276569554</v>
      </c>
      <c r="P15" s="51">
        <f t="shared" si="9"/>
        <v>0.15551908083709479</v>
      </c>
      <c r="Q15" s="31">
        <f>VALUE(SUBSTITUTE(コピー!O8,"円","　"))</f>
        <v>15.2</v>
      </c>
      <c r="R15" s="6">
        <f t="shared" ref="R15:R23" si="11">+Q15/B15</f>
        <v>2.5632377740303539E-2</v>
      </c>
      <c r="S15" s="4">
        <v>24146</v>
      </c>
      <c r="T15" s="4">
        <v>5302</v>
      </c>
      <c r="U15" s="51">
        <f t="shared" si="10"/>
        <v>0.21958088296198128</v>
      </c>
      <c r="V15" s="4">
        <v>-8822</v>
      </c>
    </row>
    <row r="16" spans="1:30">
      <c r="B16" s="40">
        <v>601</v>
      </c>
      <c r="E16" s="34">
        <f>+コピー!B9</f>
        <v>41699</v>
      </c>
      <c r="F16" s="31">
        <f>+コピー!C9</f>
        <v>56659</v>
      </c>
      <c r="G16" s="6">
        <f t="shared" si="8"/>
        <v>8.8737726023712077E-2</v>
      </c>
      <c r="H16" s="31">
        <f>+コピー!E9</f>
        <v>1143</v>
      </c>
      <c r="I16" s="6">
        <f t="shared" si="5"/>
        <v>2.0173317566494292E-2</v>
      </c>
      <c r="J16" s="31">
        <f>+コピー!I9</f>
        <v>1243</v>
      </c>
      <c r="K16" s="6">
        <f t="shared" si="6"/>
        <v>2.1938262235478918E-2</v>
      </c>
      <c r="L16" s="32">
        <f>VALUE(SUBSTITUTE(コピー!K9,"円","　"))</f>
        <v>114.3</v>
      </c>
      <c r="M16" s="32">
        <f>VALUE(SUBSTITUTE(コピー!L9,"円","　"))</f>
        <v>589</v>
      </c>
      <c r="N16" s="9">
        <f t="shared" si="4"/>
        <v>5.258092738407699</v>
      </c>
      <c r="O16" s="9">
        <f t="shared" si="7"/>
        <v>1.0203735144312394</v>
      </c>
      <c r="P16" s="51">
        <f t="shared" si="9"/>
        <v>0.19405772495755519</v>
      </c>
      <c r="Q16" s="31">
        <f>VALUE(SUBSTITUTE(コピー!O9,"円","　"))</f>
        <v>23</v>
      </c>
      <c r="R16" s="6">
        <f t="shared" si="11"/>
        <v>3.8269550748752081E-2</v>
      </c>
      <c r="S16" s="4">
        <v>27609</v>
      </c>
      <c r="T16" s="4">
        <v>6407</v>
      </c>
      <c r="U16" s="51">
        <f t="shared" si="10"/>
        <v>0.2320620087652577</v>
      </c>
      <c r="V16" s="4">
        <v>-8170</v>
      </c>
    </row>
    <row r="17" spans="1:22">
      <c r="B17" s="40">
        <v>1034</v>
      </c>
      <c r="E17" s="34">
        <f>+コピー!B10</f>
        <v>42064</v>
      </c>
      <c r="F17" s="31">
        <f>+コピー!C10</f>
        <v>62593</v>
      </c>
      <c r="G17" s="6">
        <f t="shared" si="8"/>
        <v>0.10473181665754779</v>
      </c>
      <c r="H17" s="31">
        <f>+コピー!E10</f>
        <v>2062</v>
      </c>
      <c r="I17" s="6">
        <f t="shared" si="5"/>
        <v>3.2942980844503381E-2</v>
      </c>
      <c r="J17" s="31">
        <f>+コピー!I10</f>
        <v>1142</v>
      </c>
      <c r="K17" s="6">
        <f t="shared" si="6"/>
        <v>1.8244851660728836E-2</v>
      </c>
      <c r="L17" s="32">
        <f>VALUE(SUBSTITUTE(コピー!K10,"円","　"))</f>
        <v>105</v>
      </c>
      <c r="M17" s="32">
        <f>VALUE(SUBSTITUTE(コピー!L10,"円","　"))</f>
        <v>672.3</v>
      </c>
      <c r="N17" s="9">
        <f t="shared" si="4"/>
        <v>9.8476190476190482</v>
      </c>
      <c r="O17" s="9">
        <f t="shared" si="7"/>
        <v>1.5380038673211365</v>
      </c>
      <c r="P17" s="51">
        <f t="shared" si="9"/>
        <v>0.15618027666220438</v>
      </c>
      <c r="Q17" s="31">
        <f>VALUE(SUBSTITUTE(コピー!O10,"円","　"))</f>
        <v>25</v>
      </c>
      <c r="R17" s="6">
        <f t="shared" si="11"/>
        <v>2.4177949709864602E-2</v>
      </c>
      <c r="S17" s="4">
        <v>30883</v>
      </c>
      <c r="T17" s="4">
        <v>7314</v>
      </c>
      <c r="U17" s="51">
        <f t="shared" si="10"/>
        <v>0.23682932357607744</v>
      </c>
      <c r="V17" s="4">
        <v>-10880</v>
      </c>
    </row>
    <row r="18" spans="1:22">
      <c r="A18" s="74"/>
      <c r="B18" s="40">
        <v>743</v>
      </c>
      <c r="E18" s="34">
        <f>+コピー!B11</f>
        <v>42430</v>
      </c>
      <c r="F18" s="31">
        <f>+コピー!C11</f>
        <v>69078</v>
      </c>
      <c r="G18" s="6">
        <f t="shared" si="8"/>
        <v>0.10360583451823686</v>
      </c>
      <c r="H18" s="31">
        <f>+コピー!E11</f>
        <v>1883</v>
      </c>
      <c r="I18" s="6">
        <f t="shared" si="5"/>
        <v>2.7259040504936449E-2</v>
      </c>
      <c r="J18" s="31">
        <f>+コピー!I11</f>
        <v>1063</v>
      </c>
      <c r="K18" s="6">
        <f t="shared" si="6"/>
        <v>1.5388401517125568E-2</v>
      </c>
      <c r="L18" s="32">
        <f>VALUE(SUBSTITUTE(コピー!K11,"円","　"))</f>
        <v>97.7</v>
      </c>
      <c r="M18" s="32">
        <f>VALUE(SUBSTITUTE(コピー!L11,"円","　"))</f>
        <v>744.4</v>
      </c>
      <c r="N18" s="9">
        <f t="shared" si="4"/>
        <v>7.6049129989764586</v>
      </c>
      <c r="O18" s="9">
        <f t="shared" si="7"/>
        <v>0.99811929070392269</v>
      </c>
      <c r="P18" s="51">
        <f t="shared" si="9"/>
        <v>0.13124664159054272</v>
      </c>
      <c r="Q18" s="31">
        <f>VALUE(SUBSTITUTE(コピー!O11,"円","　"))</f>
        <v>20</v>
      </c>
      <c r="R18" s="6">
        <f t="shared" si="11"/>
        <v>2.6917900403768506E-2</v>
      </c>
      <c r="S18" s="4">
        <v>31960</v>
      </c>
      <c r="T18" s="4">
        <v>8098</v>
      </c>
      <c r="U18" s="51">
        <f t="shared" si="10"/>
        <v>0.25337922403003754</v>
      </c>
      <c r="V18" s="4">
        <v>-11101</v>
      </c>
    </row>
    <row r="19" spans="1:22">
      <c r="A19" s="75"/>
      <c r="B19" s="40">
        <v>1713</v>
      </c>
      <c r="E19" s="34">
        <f>+コピー!B12</f>
        <v>42795</v>
      </c>
      <c r="F19" s="31">
        <f>+コピー!C12</f>
        <v>74416</v>
      </c>
      <c r="G19" s="6">
        <f t="shared" si="8"/>
        <v>7.7274964532846921E-2</v>
      </c>
      <c r="H19" s="31">
        <f>+コピー!E12</f>
        <v>1847</v>
      </c>
      <c r="I19" s="6">
        <f t="shared" si="5"/>
        <v>2.4819931197591915E-2</v>
      </c>
      <c r="J19" s="31">
        <f>+コピー!I12</f>
        <v>1002</v>
      </c>
      <c r="K19" s="6">
        <f t="shared" si="6"/>
        <v>1.3464846269619437E-2</v>
      </c>
      <c r="L19" s="32">
        <f>VALUE(SUBSTITUTE(コピー!K12,"円","　"))</f>
        <v>92.1</v>
      </c>
      <c r="M19" s="32">
        <f>VALUE(SUBSTITUTE(コピー!L12,"円","　"))</f>
        <v>812.9</v>
      </c>
      <c r="N19" s="9">
        <f t="shared" si="4"/>
        <v>18.599348534201955</v>
      </c>
      <c r="O19" s="9">
        <f t="shared" si="7"/>
        <v>2.1072702669455037</v>
      </c>
      <c r="P19" s="51">
        <f t="shared" si="9"/>
        <v>0.11329806864312954</v>
      </c>
      <c r="Q19" s="31">
        <f>VALUE(SUBSTITUTE(コピー!O12,"円","　"))</f>
        <v>18.5</v>
      </c>
      <c r="R19" s="6">
        <f t="shared" si="11"/>
        <v>1.0799766491535318E-2</v>
      </c>
      <c r="S19" s="4">
        <v>34857</v>
      </c>
      <c r="T19" s="4">
        <v>8844</v>
      </c>
      <c r="U19" s="51">
        <f t="shared" si="10"/>
        <v>0.25372235132111198</v>
      </c>
      <c r="V19" s="4">
        <v>-11861</v>
      </c>
    </row>
    <row r="20" spans="1:22">
      <c r="A20" s="75"/>
      <c r="B20" s="40">
        <v>1580</v>
      </c>
      <c r="E20" s="34">
        <f>+コピー!B13</f>
        <v>43160</v>
      </c>
      <c r="F20" s="31">
        <f>+コピー!C13</f>
        <v>78763</v>
      </c>
      <c r="G20" s="6">
        <f t="shared" si="8"/>
        <v>5.84148570199957E-2</v>
      </c>
      <c r="H20" s="31">
        <f>+コピー!E13</f>
        <v>1895</v>
      </c>
      <c r="I20" s="6">
        <f t="shared" si="5"/>
        <v>2.4059520333151351E-2</v>
      </c>
      <c r="J20" s="31">
        <f>+コピー!I13</f>
        <v>1131</v>
      </c>
      <c r="K20" s="6">
        <f t="shared" si="6"/>
        <v>1.4359534299099832E-2</v>
      </c>
      <c r="L20" s="32">
        <f>VALUE(SUBSTITUTE(コピー!K13,"円","　"))</f>
        <v>104</v>
      </c>
      <c r="M20" s="32">
        <f>VALUE(SUBSTITUTE(コピー!L13,"円","　"))</f>
        <v>898.4</v>
      </c>
      <c r="N20" s="9">
        <f t="shared" si="4"/>
        <v>15.192307692307692</v>
      </c>
      <c r="O20" s="9">
        <f t="shared" si="7"/>
        <v>1.7586821015138023</v>
      </c>
      <c r="P20" s="51">
        <f t="shared" si="9"/>
        <v>0.1157613535173642</v>
      </c>
      <c r="Q20" s="31">
        <f>VALUE(SUBSTITUTE(コピー!O13,"円","　"))</f>
        <v>21</v>
      </c>
      <c r="R20" s="6">
        <f>+Q15/B20</f>
        <v>9.6202531645569623E-3</v>
      </c>
      <c r="S20" s="4">
        <v>37667</v>
      </c>
      <c r="T20" s="4">
        <v>9773</v>
      </c>
      <c r="U20" s="51">
        <f t="shared" si="10"/>
        <v>0.2594578809037088</v>
      </c>
      <c r="V20" s="4">
        <v>-12344</v>
      </c>
    </row>
    <row r="21" spans="1:22">
      <c r="A21" s="75"/>
      <c r="B21" s="40">
        <v>1411</v>
      </c>
      <c r="C21" s="42">
        <f>+J21/L21*1000000</f>
        <v>10875781.948168006</v>
      </c>
      <c r="E21" s="34">
        <f>+コピー!B14</f>
        <v>43525</v>
      </c>
      <c r="F21" s="31">
        <f>+コピー!C14</f>
        <v>84313</v>
      </c>
      <c r="G21" s="6">
        <f t="shared" si="8"/>
        <v>7.0464558231656996E-2</v>
      </c>
      <c r="H21" s="31">
        <f>+コピー!E14</f>
        <v>2111</v>
      </c>
      <c r="I21" s="6">
        <f t="shared" si="5"/>
        <v>2.5037657300772124E-2</v>
      </c>
      <c r="J21" s="31">
        <f>+コピー!I14</f>
        <v>1217</v>
      </c>
      <c r="K21" s="6">
        <f t="shared" si="6"/>
        <v>1.4434310248716093E-2</v>
      </c>
      <c r="L21" s="32">
        <f>VALUE(SUBSTITUTE(コピー!K14,"円","　"))</f>
        <v>111.9</v>
      </c>
      <c r="M21" s="32">
        <f>VALUE(SUBSTITUTE(コピー!L14,"円","　"))</f>
        <v>985.4</v>
      </c>
      <c r="N21" s="9">
        <f t="shared" si="4"/>
        <v>12.609472743521</v>
      </c>
      <c r="O21" s="9">
        <f t="shared" si="7"/>
        <v>1.4319058250456667</v>
      </c>
      <c r="P21" s="51">
        <f t="shared" si="9"/>
        <v>0.11355794601177187</v>
      </c>
      <c r="Q21" s="31">
        <f>VALUE(SUBSTITUTE(コピー!O14,"円","　"))</f>
        <v>22.5</v>
      </c>
      <c r="R21" s="6">
        <f t="shared" si="11"/>
        <v>1.5946137491141033E-2</v>
      </c>
      <c r="S21" s="4">
        <v>40312</v>
      </c>
      <c r="T21" s="4">
        <v>10719</v>
      </c>
      <c r="U21" s="51">
        <f t="shared" si="10"/>
        <v>0.26590097241516175</v>
      </c>
      <c r="V21" s="4">
        <v>-13600</v>
      </c>
    </row>
    <row r="22" spans="1:22">
      <c r="A22" s="75"/>
      <c r="B22" s="40">
        <v>779</v>
      </c>
      <c r="C22" s="42">
        <f>+J22/L22*1000000</f>
        <v>10871794.871794872</v>
      </c>
      <c r="D22" s="60">
        <v>43966</v>
      </c>
      <c r="E22" s="34">
        <f>+コピー!B15</f>
        <v>43891</v>
      </c>
      <c r="F22" s="31">
        <f>+コピー!C15</f>
        <v>85989</v>
      </c>
      <c r="G22" s="6">
        <f t="shared" si="8"/>
        <v>1.9878310580811975E-2</v>
      </c>
      <c r="H22" s="31">
        <f>+コピー!E15</f>
        <v>2002</v>
      </c>
      <c r="I22" s="6">
        <f t="shared" si="5"/>
        <v>2.3282047703776065E-2</v>
      </c>
      <c r="J22" s="31">
        <f>+コピー!I15</f>
        <v>848</v>
      </c>
      <c r="K22" s="6">
        <f t="shared" ref="K22" si="12">+J22/F22</f>
        <v>9.8617264999011495E-3</v>
      </c>
      <c r="L22" s="32">
        <f>VALUE(SUBSTITUTE(コピー!K15,"円","　"))</f>
        <v>78</v>
      </c>
      <c r="M22" s="32">
        <f>VALUE(SUBSTITUTE(コピー!L15,"円","　"))</f>
        <v>1040.9000000000001</v>
      </c>
      <c r="N22" s="9">
        <f t="shared" ref="N22" si="13">+B22/L22</f>
        <v>9.9871794871794872</v>
      </c>
      <c r="O22" s="9">
        <f t="shared" ref="O22" si="14">+B22/M22</f>
        <v>0.74839081564031118</v>
      </c>
      <c r="P22" s="51">
        <f t="shared" si="9"/>
        <v>7.4935152272072231E-2</v>
      </c>
      <c r="Q22" s="31">
        <f>VALUE(SUBSTITUTE(コピー!O15,"円","　"))</f>
        <v>16</v>
      </c>
      <c r="R22" s="6">
        <f t="shared" si="11"/>
        <v>2.0539152759948651E-2</v>
      </c>
      <c r="S22" s="4">
        <v>40154</v>
      </c>
      <c r="T22" s="4">
        <v>11324</v>
      </c>
      <c r="U22" s="51">
        <f t="shared" si="10"/>
        <v>0.28201424515614881</v>
      </c>
      <c r="V22" s="4">
        <v>-13532</v>
      </c>
    </row>
    <row r="23" spans="1:22">
      <c r="A23" s="75"/>
      <c r="B23" s="40">
        <v>931</v>
      </c>
      <c r="C23" s="42">
        <f>+J23/L23*1000000</f>
        <v>10876795.162509447</v>
      </c>
      <c r="D23" s="60">
        <v>44330</v>
      </c>
      <c r="E23" s="34">
        <f>+コピー!B16</f>
        <v>44256</v>
      </c>
      <c r="F23" s="31">
        <f>+コピー!C16</f>
        <v>85811</v>
      </c>
      <c r="G23" s="6">
        <f t="shared" ref="G23" si="15">+(F23-F22)/F22</f>
        <v>-2.070032213422647E-3</v>
      </c>
      <c r="H23" s="31">
        <f>+コピー!E16</f>
        <v>2702</v>
      </c>
      <c r="I23" s="6">
        <f t="shared" ref="I23" si="16">+H23/F23</f>
        <v>3.1487804593816643E-2</v>
      </c>
      <c r="J23" s="31">
        <f>+コピー!I16</f>
        <v>1439</v>
      </c>
      <c r="K23" s="6">
        <f t="shared" ref="K23" si="17">+J23/F23</f>
        <v>1.6769411846966006E-2</v>
      </c>
      <c r="L23" s="32">
        <f>VALUE(SUBSTITUTE(コピー!K16,"円","　"))</f>
        <v>132.30000000000001</v>
      </c>
      <c r="M23" s="32">
        <f>VALUE(SUBSTITUTE(コピー!L16,"円","　"))</f>
        <v>1144.8</v>
      </c>
      <c r="N23" s="9">
        <f t="shared" ref="N23" si="18">+B23/L23</f>
        <v>7.0370370370370363</v>
      </c>
      <c r="O23" s="9">
        <f t="shared" ref="O23" si="19">+B23/M23</f>
        <v>0.81324248777078967</v>
      </c>
      <c r="P23" s="51">
        <f t="shared" si="9"/>
        <v>0.11556603773584907</v>
      </c>
      <c r="Q23" s="31">
        <f>VALUE(SUBSTITUTE(コピー!O16,"円","　"))</f>
        <v>26.5</v>
      </c>
      <c r="R23" s="6">
        <f t="shared" si="11"/>
        <v>2.8464017185821696E-2</v>
      </c>
      <c r="S23" s="4">
        <v>43187</v>
      </c>
      <c r="T23" s="4">
        <v>12453</v>
      </c>
      <c r="U23" s="51">
        <f t="shared" si="10"/>
        <v>0.28835066107856533</v>
      </c>
      <c r="V23" s="4">
        <v>-14393</v>
      </c>
    </row>
    <row r="24" spans="1:22">
      <c r="A24" s="75"/>
      <c r="B24" s="40">
        <v>876</v>
      </c>
      <c r="C24" s="42">
        <f>+J24/L24*1000000</f>
        <v>10879048.248512888</v>
      </c>
      <c r="D24" s="60">
        <v>44694</v>
      </c>
      <c r="E24" s="34">
        <f>+コピー!B17</f>
        <v>44621</v>
      </c>
      <c r="F24" s="31">
        <f>+コピー!C17</f>
        <v>86292</v>
      </c>
      <c r="G24" s="6">
        <f t="shared" ref="G24" si="20">+(F24-F23)/F23</f>
        <v>5.6053419724743916E-3</v>
      </c>
      <c r="H24" s="31">
        <f>+コピー!E17</f>
        <v>2474</v>
      </c>
      <c r="I24" s="6">
        <f t="shared" ref="I24" si="21">+H24/F24</f>
        <v>2.8670096880359708E-2</v>
      </c>
      <c r="J24" s="31">
        <f>+コピー!I17</f>
        <v>1646</v>
      </c>
      <c r="K24" s="6">
        <f t="shared" ref="K24" si="22">+J24/F24</f>
        <v>1.9074769387660503E-2</v>
      </c>
      <c r="L24" s="32">
        <f>VALUE(SUBSTITUTE(コピー!K17,"円","　"))</f>
        <v>151.30000000000001</v>
      </c>
      <c r="M24" s="32">
        <f>VALUE(SUBSTITUTE(コピー!L17,"円","　"))</f>
        <v>1252.5</v>
      </c>
      <c r="N24" s="9">
        <f t="shared" ref="N24" si="23">+B24/L24</f>
        <v>5.7898215465961664</v>
      </c>
      <c r="O24" s="9">
        <f t="shared" ref="O24" si="24">+B24/M24</f>
        <v>0.69940119760479047</v>
      </c>
      <c r="P24" s="51">
        <f t="shared" ref="P24" si="25">+O24/N24</f>
        <v>0.12079840319361279</v>
      </c>
      <c r="Q24" s="31">
        <f>VALUE(SUBSTITUTE(コピー!O17,"円","　"))</f>
        <v>30.5</v>
      </c>
      <c r="R24" s="6">
        <f t="shared" ref="R24" si="26">+Q24/B24</f>
        <v>3.4817351598173514E-2</v>
      </c>
      <c r="S24" s="4">
        <v>46321</v>
      </c>
      <c r="T24" s="4">
        <v>13626</v>
      </c>
      <c r="U24" s="51">
        <f t="shared" si="10"/>
        <v>0.29416463375143026</v>
      </c>
      <c r="V24" s="4">
        <v>-14652</v>
      </c>
    </row>
    <row r="25" spans="1:22">
      <c r="A25" s="75"/>
      <c r="B25" s="40">
        <v>981</v>
      </c>
      <c r="C25" s="42">
        <f>+J25/L25*1000000</f>
        <v>10876404.494382022</v>
      </c>
      <c r="D25" s="60">
        <v>45061</v>
      </c>
      <c r="E25" s="34">
        <f>+コピー!B18</f>
        <v>44986</v>
      </c>
      <c r="F25" s="31">
        <f>+コピー!C18</f>
        <v>91574</v>
      </c>
      <c r="G25" s="6">
        <f t="shared" ref="G25" si="27">+(F25-F24)/F24</f>
        <v>6.1210772725165716E-2</v>
      </c>
      <c r="H25" s="31">
        <f>+コピー!E18</f>
        <v>2253</v>
      </c>
      <c r="I25" s="6">
        <f t="shared" ref="I25" si="28">+H25/F25</f>
        <v>2.4603053268394959E-2</v>
      </c>
      <c r="J25" s="31">
        <f>+コピー!I18</f>
        <v>1452</v>
      </c>
      <c r="K25" s="6">
        <f t="shared" ref="K25" si="29">+J25/F25</f>
        <v>1.5856029003865724E-2</v>
      </c>
      <c r="L25" s="32">
        <f>VALUE(SUBSTITUTE(コピー!K18,"円","　"))</f>
        <v>133.5</v>
      </c>
      <c r="M25" s="32">
        <f>VALUE(SUBSTITUTE(コピー!L18,"円","　"))</f>
        <v>1352.8</v>
      </c>
      <c r="N25" s="9">
        <f t="shared" ref="N25" si="30">+B25/L25</f>
        <v>7.3483146067415728</v>
      </c>
      <c r="O25" s="9">
        <f t="shared" ref="O25" si="31">+B25/M25</f>
        <v>0.72516262566528689</v>
      </c>
      <c r="P25" s="51">
        <f t="shared" ref="P25" si="32">+O25/N25</f>
        <v>9.8684210526315805E-2</v>
      </c>
      <c r="Q25" s="31">
        <f>VALUE(SUBSTITUTE(コピー!O18,"円","　"))</f>
        <v>27</v>
      </c>
      <c r="R25" s="6">
        <f t="shared" ref="R25" si="33">+Q25/B25</f>
        <v>2.7522935779816515E-2</v>
      </c>
      <c r="S25" s="4"/>
      <c r="T25" s="4"/>
      <c r="U25" s="51"/>
      <c r="V25" s="4"/>
    </row>
    <row r="26" spans="1:22">
      <c r="A26" s="75"/>
      <c r="B26" s="41">
        <f t="shared" ref="B26" si="34">+L26*N26</f>
        <v>1031.9793812190085</v>
      </c>
      <c r="C26" s="62">
        <f t="shared" ref="C26:C30" si="35">+C25</f>
        <v>10876404.494382022</v>
      </c>
      <c r="E26" s="30">
        <v>2024</v>
      </c>
      <c r="F26" s="41">
        <f t="shared" ref="F26" si="36">+F25*(1+G26)</f>
        <v>94321.22</v>
      </c>
      <c r="G26" s="63">
        <v>0.03</v>
      </c>
      <c r="H26" s="41">
        <f t="shared" ref="H26" si="37">+F26*I26</f>
        <v>2640.9941600000002</v>
      </c>
      <c r="I26" s="63">
        <v>2.8000000000000001E-2</v>
      </c>
      <c r="J26" s="41">
        <f t="shared" ref="J26" si="38">+F26*K26</f>
        <v>1603.4607400000002</v>
      </c>
      <c r="K26" s="63">
        <v>1.7000000000000001E-2</v>
      </c>
      <c r="L26" s="14">
        <f t="shared" ref="L26" si="39">+J26/C26*1000000</f>
        <v>147.42562588842978</v>
      </c>
      <c r="N26" s="40">
        <v>7</v>
      </c>
      <c r="R26" s="6"/>
      <c r="S26" s="4"/>
      <c r="T26" s="4"/>
      <c r="U26" s="51"/>
      <c r="V26" s="4"/>
    </row>
    <row r="27" spans="1:22">
      <c r="A27" s="75"/>
      <c r="B27" s="41">
        <f t="shared" ref="B27:B28" si="40">+L27*N27</f>
        <v>1062.9387626555788</v>
      </c>
      <c r="C27" s="62">
        <f t="shared" si="35"/>
        <v>10876404.494382022</v>
      </c>
      <c r="E27" s="30">
        <v>2025</v>
      </c>
      <c r="F27" s="41">
        <f t="shared" ref="F27:F28" si="41">+F26*(1+G27)</f>
        <v>97150.856599999999</v>
      </c>
      <c r="G27" s="63">
        <f t="shared" ref="G27" si="42">+G26</f>
        <v>0.03</v>
      </c>
      <c r="H27" s="41">
        <f t="shared" ref="H27:H28" si="43">+F27*I27</f>
        <v>2720.2239847999999</v>
      </c>
      <c r="I27" s="63">
        <f t="shared" ref="I27" si="44">+I26</f>
        <v>2.8000000000000001E-2</v>
      </c>
      <c r="J27" s="41">
        <f t="shared" ref="J27:J28" si="45">+F27*K27</f>
        <v>1651.5645622000002</v>
      </c>
      <c r="K27" s="63">
        <f t="shared" ref="K27" si="46">+K26</f>
        <v>1.7000000000000001E-2</v>
      </c>
      <c r="L27" s="14">
        <f t="shared" ref="L27:L28" si="47">+J27/C27*1000000</f>
        <v>151.84839466508268</v>
      </c>
      <c r="N27" s="40">
        <f t="shared" ref="N27:N30" si="48">+N26</f>
        <v>7</v>
      </c>
      <c r="R27" s="6"/>
      <c r="S27" s="4"/>
      <c r="T27" s="4"/>
      <c r="U27" s="51"/>
      <c r="V27" s="4"/>
    </row>
    <row r="28" spans="1:22">
      <c r="A28" s="75"/>
      <c r="B28" s="41">
        <f t="shared" si="40"/>
        <v>1094.8269255352461</v>
      </c>
      <c r="C28" s="62">
        <f t="shared" si="35"/>
        <v>10876404.494382022</v>
      </c>
      <c r="E28" s="30">
        <v>2026</v>
      </c>
      <c r="F28" s="41">
        <f t="shared" si="41"/>
        <v>100065.382298</v>
      </c>
      <c r="G28" s="63">
        <f t="shared" ref="G28:G30" si="49">+G27</f>
        <v>0.03</v>
      </c>
      <c r="H28" s="41">
        <f t="shared" si="43"/>
        <v>2801.830704344</v>
      </c>
      <c r="I28" s="63">
        <f t="shared" ref="I28:I30" si="50">+I27</f>
        <v>2.8000000000000001E-2</v>
      </c>
      <c r="J28" s="41">
        <f t="shared" si="45"/>
        <v>1701.1114990660001</v>
      </c>
      <c r="K28" s="63">
        <f t="shared" ref="K28:K30" si="51">+K27</f>
        <v>1.7000000000000001E-2</v>
      </c>
      <c r="L28" s="14">
        <f t="shared" si="47"/>
        <v>156.40384650503515</v>
      </c>
      <c r="N28" s="40">
        <f t="shared" si="48"/>
        <v>7</v>
      </c>
      <c r="R28" s="6"/>
      <c r="S28" s="4"/>
      <c r="T28" s="4"/>
      <c r="U28" s="51"/>
      <c r="V28" s="4"/>
    </row>
    <row r="29" spans="1:22">
      <c r="A29" s="75"/>
      <c r="B29" s="41">
        <f t="shared" ref="B29:B30" si="52">+L29*N29</f>
        <v>1127.6717333013034</v>
      </c>
      <c r="C29" s="62">
        <f t="shared" si="35"/>
        <v>10876404.494382022</v>
      </c>
      <c r="E29" s="30">
        <v>2027</v>
      </c>
      <c r="F29" s="41">
        <f t="shared" ref="F29:F30" si="53">+F28*(1+G29)</f>
        <v>103067.34376694</v>
      </c>
      <c r="G29" s="63">
        <f t="shared" si="49"/>
        <v>0.03</v>
      </c>
      <c r="H29" s="41">
        <f t="shared" ref="H29:H30" si="54">+F29*I29</f>
        <v>2885.88562547432</v>
      </c>
      <c r="I29" s="63">
        <f t="shared" si="50"/>
        <v>2.8000000000000001E-2</v>
      </c>
      <c r="J29" s="41">
        <f t="shared" ref="J29:J30" si="55">+F29*K29</f>
        <v>1752.1448440379802</v>
      </c>
      <c r="K29" s="63">
        <f t="shared" si="51"/>
        <v>1.7000000000000001E-2</v>
      </c>
      <c r="L29" s="14">
        <f t="shared" ref="L29:L30" si="56">+J29/C29*1000000</f>
        <v>161.09596190018621</v>
      </c>
      <c r="N29" s="40">
        <f t="shared" si="48"/>
        <v>7</v>
      </c>
      <c r="R29" s="6"/>
      <c r="S29" s="4"/>
      <c r="T29" s="4"/>
      <c r="U29" s="51"/>
      <c r="V29" s="4"/>
    </row>
    <row r="30" spans="1:22">
      <c r="A30" s="75"/>
      <c r="B30" s="41">
        <f t="shared" si="52"/>
        <v>1161.5018853003426</v>
      </c>
      <c r="C30" s="62">
        <f t="shared" si="35"/>
        <v>10876404.494382022</v>
      </c>
      <c r="D30" s="52">
        <f>+(B30-B2)/B2</f>
        <v>0.16150188530034257</v>
      </c>
      <c r="E30" s="30">
        <v>2028</v>
      </c>
      <c r="F30" s="41">
        <f t="shared" si="53"/>
        <v>106159.36407994821</v>
      </c>
      <c r="G30" s="63">
        <f t="shared" si="49"/>
        <v>0.03</v>
      </c>
      <c r="H30" s="41">
        <f t="shared" si="54"/>
        <v>2972.4621942385497</v>
      </c>
      <c r="I30" s="63">
        <f t="shared" si="50"/>
        <v>2.8000000000000001E-2</v>
      </c>
      <c r="J30" s="41">
        <f t="shared" si="55"/>
        <v>1804.7091893591196</v>
      </c>
      <c r="K30" s="63">
        <f t="shared" si="51"/>
        <v>1.7000000000000001E-2</v>
      </c>
      <c r="L30" s="14">
        <f t="shared" si="56"/>
        <v>165.92884075719178</v>
      </c>
      <c r="N30" s="40">
        <f t="shared" si="48"/>
        <v>7</v>
      </c>
      <c r="R30" s="6"/>
      <c r="S30" s="4"/>
      <c r="T30" s="4"/>
      <c r="U30" s="51"/>
      <c r="V30" s="4"/>
    </row>
    <row r="31" spans="1:22">
      <c r="A31" s="75"/>
      <c r="C31" s="42">
        <v>10987200</v>
      </c>
    </row>
    <row r="32" spans="1:22">
      <c r="A32" s="75"/>
    </row>
    <row r="33" spans="1:12">
      <c r="A33" s="75"/>
      <c r="C33" s="59">
        <f>+コピー!P10</f>
        <v>44783</v>
      </c>
      <c r="D33" s="15" t="str">
        <f>+コピー!R10</f>
        <v>1Q</v>
      </c>
      <c r="E33" s="34">
        <f>+コピー!Q10</f>
        <v>44713</v>
      </c>
      <c r="F33" s="31">
        <f>+コピー!S10</f>
        <v>22585</v>
      </c>
      <c r="H33" s="31">
        <f>+コピー!U10</f>
        <v>535</v>
      </c>
      <c r="I33" s="6">
        <f>+H33/F33</f>
        <v>2.3688288687181758E-2</v>
      </c>
      <c r="J33" s="31">
        <f>+コピー!Y10</f>
        <v>379</v>
      </c>
      <c r="K33" s="6">
        <f>+J33/F33</f>
        <v>1.6781049369050255E-2</v>
      </c>
      <c r="L33" s="32">
        <f>VALUE(SUBSTITUTE(コピー!AA10,"円","　"))</f>
        <v>34.799999999999997</v>
      </c>
    </row>
    <row r="34" spans="1:12">
      <c r="A34" s="75"/>
      <c r="C34" s="59">
        <f>+コピー!P11</f>
        <v>44879</v>
      </c>
      <c r="D34" s="15" t="str">
        <f>+コピー!R11</f>
        <v>2Q</v>
      </c>
      <c r="E34" s="34">
        <f>+コピー!Q11</f>
        <v>44805</v>
      </c>
      <c r="F34" s="31">
        <f>+コピー!S11</f>
        <v>22357</v>
      </c>
      <c r="H34" s="31">
        <f>+コピー!U11</f>
        <v>208</v>
      </c>
      <c r="I34" s="6">
        <f t="shared" ref="I34:I36" si="57">+H34/F34</f>
        <v>9.3035738247528744E-3</v>
      </c>
      <c r="J34" s="31">
        <f>+コピー!Y11</f>
        <v>181</v>
      </c>
      <c r="K34" s="6">
        <f t="shared" ref="K34:K36" si="58">+J34/F34</f>
        <v>8.0958983763474521E-3</v>
      </c>
      <c r="L34" s="32">
        <f>VALUE(SUBSTITUTE(コピー!AA11,"円","　"))</f>
        <v>16.600000000000001</v>
      </c>
    </row>
    <row r="35" spans="1:12">
      <c r="A35" s="75"/>
      <c r="C35" s="59">
        <f>+コピー!P12</f>
        <v>44971</v>
      </c>
      <c r="D35" s="15" t="str">
        <f>+コピー!R12</f>
        <v>3Q</v>
      </c>
      <c r="E35" s="34">
        <f>+コピー!Q12</f>
        <v>44896</v>
      </c>
      <c r="F35" s="31">
        <f>+コピー!S12</f>
        <v>23003</v>
      </c>
      <c r="H35" s="31">
        <f>+コピー!U12</f>
        <v>616</v>
      </c>
      <c r="I35" s="6">
        <f t="shared" si="57"/>
        <v>2.6779115767508587E-2</v>
      </c>
      <c r="J35" s="31">
        <f>+コピー!Y12</f>
        <v>294</v>
      </c>
      <c r="K35" s="6">
        <f t="shared" si="58"/>
        <v>1.2780941616310916E-2</v>
      </c>
      <c r="L35" s="32">
        <f>VALUE(SUBSTITUTE(コピー!AA12,"円","　"))</f>
        <v>27</v>
      </c>
    </row>
    <row r="36" spans="1:12">
      <c r="A36" s="75"/>
      <c r="C36" s="59">
        <f>+コピー!P13</f>
        <v>45061</v>
      </c>
      <c r="D36" s="15" t="str">
        <f>+コピー!R13</f>
        <v>本</v>
      </c>
      <c r="E36" s="34">
        <f>+コピー!Q13</f>
        <v>44986</v>
      </c>
      <c r="F36" s="31">
        <f>+コピー!S13</f>
        <v>23629</v>
      </c>
      <c r="H36" s="31">
        <f>+コピー!U13</f>
        <v>894</v>
      </c>
      <c r="I36" s="6">
        <f t="shared" si="57"/>
        <v>3.78348639383808E-2</v>
      </c>
      <c r="J36" s="31">
        <f>+コピー!Y13</f>
        <v>598</v>
      </c>
      <c r="K36" s="6">
        <f t="shared" si="58"/>
        <v>2.5307884379364341E-2</v>
      </c>
      <c r="L36" s="32">
        <f>VALUE(SUBSTITUTE(コピー!AA13,"円","　"))</f>
        <v>55</v>
      </c>
    </row>
  </sheetData>
  <mergeCells count="7">
    <mergeCell ref="A18:A36"/>
    <mergeCell ref="W1:AD1"/>
    <mergeCell ref="B3:D3"/>
    <mergeCell ref="B4:D4"/>
    <mergeCell ref="B5:D5"/>
    <mergeCell ref="B6:D6"/>
    <mergeCell ref="B7:D7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DF7-0F84-49FC-8E62-E77E87277C05}">
  <dimension ref="B1:AA19"/>
  <sheetViews>
    <sheetView workbookViewId="0">
      <selection activeCell="Q13" sqref="Q13:AA13"/>
    </sheetView>
  </sheetViews>
  <sheetFormatPr defaultRowHeight="18.75"/>
  <cols>
    <col min="1" max="1" width="2.625" customWidth="1"/>
    <col min="2" max="6" width="8.25" customWidth="1"/>
    <col min="7" max="7" width="7.375" customWidth="1"/>
    <col min="8" max="8" width="8.25" customWidth="1"/>
    <col min="9" max="9" width="7.5" customWidth="1"/>
    <col min="10" max="12" width="8.25" customWidth="1"/>
    <col min="13" max="13" width="2.625" customWidth="1"/>
    <col min="15" max="15" width="6.875" customWidth="1"/>
    <col min="16" max="16" width="9.25" bestFit="1" customWidth="1"/>
    <col min="17" max="17" width="7.75" customWidth="1"/>
    <col min="18" max="18" width="4.5" customWidth="1"/>
    <col min="19" max="26" width="7.75" customWidth="1"/>
    <col min="27" max="27" width="6.5" customWidth="1"/>
  </cols>
  <sheetData>
    <row r="1" spans="2:27" s="35" customFormat="1" ht="19.5" thickBot="1">
      <c r="B1" s="35" t="s">
        <v>16</v>
      </c>
      <c r="C1" s="35" t="s">
        <v>17</v>
      </c>
      <c r="D1" s="36" t="s">
        <v>18</v>
      </c>
      <c r="E1" s="35" t="s">
        <v>19</v>
      </c>
      <c r="F1" s="36" t="s">
        <v>18</v>
      </c>
      <c r="G1" s="35" t="s">
        <v>20</v>
      </c>
      <c r="H1" s="36" t="s">
        <v>18</v>
      </c>
      <c r="I1" s="35" t="s">
        <v>21</v>
      </c>
      <c r="J1" s="36" t="s">
        <v>18</v>
      </c>
      <c r="K1" s="35" t="s">
        <v>22</v>
      </c>
      <c r="L1" s="35" t="s">
        <v>23</v>
      </c>
      <c r="O1" s="35" t="s">
        <v>24</v>
      </c>
      <c r="Q1" s="35" t="s">
        <v>16</v>
      </c>
      <c r="S1" s="35" t="s">
        <v>17</v>
      </c>
      <c r="T1" s="36" t="s">
        <v>18</v>
      </c>
      <c r="U1" s="35" t="s">
        <v>3</v>
      </c>
      <c r="V1" s="36" t="s">
        <v>18</v>
      </c>
      <c r="W1" s="35" t="s">
        <v>20</v>
      </c>
      <c r="X1" s="36" t="s">
        <v>18</v>
      </c>
      <c r="Y1" s="35" t="s">
        <v>4</v>
      </c>
      <c r="Z1" s="36" t="s">
        <v>18</v>
      </c>
      <c r="AA1" s="35" t="s">
        <v>6</v>
      </c>
    </row>
    <row r="2" spans="2:27" ht="19.5" thickBot="1">
      <c r="B2" s="18">
        <v>39142</v>
      </c>
      <c r="C2" s="19">
        <v>66415</v>
      </c>
      <c r="D2" s="20">
        <v>0.10100000000000001</v>
      </c>
      <c r="E2" s="19">
        <v>2026</v>
      </c>
      <c r="F2" s="21">
        <v>-0.23899999999999999</v>
      </c>
      <c r="G2" s="19">
        <v>2115</v>
      </c>
      <c r="H2" s="21">
        <v>-0.20300000000000001</v>
      </c>
      <c r="I2" s="19">
        <v>1044</v>
      </c>
      <c r="J2" s="21">
        <v>-2.4E-2</v>
      </c>
      <c r="K2" s="22" t="s">
        <v>35</v>
      </c>
      <c r="L2" s="28" t="s">
        <v>36</v>
      </c>
      <c r="N2" s="38"/>
      <c r="O2" s="38"/>
      <c r="P2" s="64">
        <v>44050</v>
      </c>
      <c r="Q2" s="23">
        <v>43983</v>
      </c>
      <c r="R2" s="66" t="s">
        <v>70</v>
      </c>
      <c r="S2" s="24">
        <v>21079</v>
      </c>
      <c r="T2" s="25">
        <v>-7.0000000000000001E-3</v>
      </c>
      <c r="U2" s="54">
        <v>796</v>
      </c>
      <c r="V2" s="26">
        <v>0.44700000000000001</v>
      </c>
      <c r="W2" s="54">
        <v>828</v>
      </c>
      <c r="X2" s="26">
        <v>0.51900000000000002</v>
      </c>
      <c r="Y2" s="54">
        <v>450</v>
      </c>
      <c r="Z2" s="26">
        <v>1.2170000000000001</v>
      </c>
      <c r="AA2" s="29" t="s">
        <v>71</v>
      </c>
    </row>
    <row r="3" spans="2:27" ht="19.5" thickBot="1">
      <c r="B3" s="23">
        <v>39508</v>
      </c>
      <c r="C3" s="24">
        <v>72338</v>
      </c>
      <c r="D3" s="26">
        <v>8.8999999999999996E-2</v>
      </c>
      <c r="E3" s="54">
        <v>957</v>
      </c>
      <c r="F3" s="25">
        <v>-0.52800000000000002</v>
      </c>
      <c r="G3" s="54">
        <v>955</v>
      </c>
      <c r="H3" s="25">
        <v>-0.54800000000000004</v>
      </c>
      <c r="I3" s="56">
        <v>-2272</v>
      </c>
      <c r="J3" s="25">
        <v>-3.1760000000000002</v>
      </c>
      <c r="K3" s="27" t="s">
        <v>33</v>
      </c>
      <c r="L3" s="29" t="s">
        <v>37</v>
      </c>
      <c r="N3" s="38"/>
      <c r="O3" s="38"/>
      <c r="P3" s="64">
        <v>44148</v>
      </c>
      <c r="Q3" s="23">
        <v>44075</v>
      </c>
      <c r="R3" s="66" t="s">
        <v>72</v>
      </c>
      <c r="S3" s="24">
        <v>20926</v>
      </c>
      <c r="T3" s="25">
        <v>-0.02</v>
      </c>
      <c r="U3" s="54">
        <v>441</v>
      </c>
      <c r="V3" s="26">
        <v>6.8000000000000005E-2</v>
      </c>
      <c r="W3" s="54">
        <v>610</v>
      </c>
      <c r="X3" s="26">
        <v>0.36499999999999999</v>
      </c>
      <c r="Y3" s="54">
        <v>301</v>
      </c>
      <c r="Z3" s="26">
        <v>0.32600000000000001</v>
      </c>
      <c r="AA3" s="29" t="s">
        <v>73</v>
      </c>
    </row>
    <row r="4" spans="2:27" ht="19.5" thickBot="1">
      <c r="B4" s="18">
        <v>39873</v>
      </c>
      <c r="C4" s="19">
        <v>72708</v>
      </c>
      <c r="D4" s="20">
        <v>5.0000000000000001E-3</v>
      </c>
      <c r="E4" s="55">
        <v>230</v>
      </c>
      <c r="F4" s="21">
        <v>-0.76</v>
      </c>
      <c r="G4" s="55">
        <v>178</v>
      </c>
      <c r="H4" s="21">
        <v>-0.81399999999999995</v>
      </c>
      <c r="I4" s="57">
        <v>-1027</v>
      </c>
      <c r="J4" s="20">
        <v>0.54800000000000004</v>
      </c>
      <c r="K4" s="22" t="s">
        <v>33</v>
      </c>
      <c r="L4" s="28" t="s">
        <v>38</v>
      </c>
      <c r="N4" s="38"/>
      <c r="O4" s="38"/>
      <c r="P4" s="64">
        <v>44239</v>
      </c>
      <c r="Q4" s="23">
        <v>44166</v>
      </c>
      <c r="R4" s="66" t="s">
        <v>74</v>
      </c>
      <c r="S4" s="24">
        <v>21569</v>
      </c>
      <c r="T4" s="25">
        <v>-5.0000000000000001E-3</v>
      </c>
      <c r="U4" s="54">
        <v>803</v>
      </c>
      <c r="V4" s="26">
        <v>0.622</v>
      </c>
      <c r="W4" s="54">
        <v>985</v>
      </c>
      <c r="X4" s="26">
        <v>0.89400000000000002</v>
      </c>
      <c r="Y4" s="54">
        <v>599</v>
      </c>
      <c r="Z4" s="26">
        <v>1.425</v>
      </c>
      <c r="AA4" s="29" t="s">
        <v>75</v>
      </c>
    </row>
    <row r="5" spans="2:27" ht="19.5" thickBot="1">
      <c r="B5" s="23">
        <v>40238</v>
      </c>
      <c r="C5" s="24">
        <v>59559</v>
      </c>
      <c r="D5" s="25">
        <v>-0.18099999999999999</v>
      </c>
      <c r="E5" s="24">
        <v>1852</v>
      </c>
      <c r="F5" s="26">
        <v>7.0519999999999996</v>
      </c>
      <c r="G5" s="24">
        <v>1865</v>
      </c>
      <c r="H5" s="26">
        <v>9.4779999999999998</v>
      </c>
      <c r="I5" s="24">
        <v>1079</v>
      </c>
      <c r="J5" s="26">
        <v>2.0510000000000002</v>
      </c>
      <c r="K5" s="27" t="s">
        <v>39</v>
      </c>
      <c r="L5" s="29" t="s">
        <v>40</v>
      </c>
      <c r="N5" s="38"/>
      <c r="O5" s="38"/>
      <c r="P5" s="64">
        <v>44330</v>
      </c>
      <c r="Q5" s="23">
        <v>44256</v>
      </c>
      <c r="R5" s="66" t="s">
        <v>80</v>
      </c>
      <c r="S5" s="24">
        <v>22237</v>
      </c>
      <c r="T5" s="26">
        <v>2.3E-2</v>
      </c>
      <c r="U5" s="54">
        <v>662</v>
      </c>
      <c r="V5" s="26">
        <v>0.217</v>
      </c>
      <c r="W5" s="54">
        <v>830</v>
      </c>
      <c r="X5" s="26">
        <v>0.35</v>
      </c>
      <c r="Y5" s="54">
        <v>89</v>
      </c>
      <c r="Z5" s="25">
        <v>-0.48</v>
      </c>
      <c r="AA5" s="29" t="s">
        <v>81</v>
      </c>
    </row>
    <row r="6" spans="2:27" ht="19.5" thickBot="1">
      <c r="B6" s="18">
        <v>40603</v>
      </c>
      <c r="C6" s="19">
        <v>48792</v>
      </c>
      <c r="D6" s="21">
        <v>-0.18099999999999999</v>
      </c>
      <c r="E6" s="19">
        <v>1005</v>
      </c>
      <c r="F6" s="21">
        <v>-0.45700000000000002</v>
      </c>
      <c r="G6" s="19">
        <v>1047</v>
      </c>
      <c r="H6" s="21">
        <v>-0.439</v>
      </c>
      <c r="I6" s="55">
        <v>256</v>
      </c>
      <c r="J6" s="21">
        <v>-0.76300000000000001</v>
      </c>
      <c r="K6" s="22" t="s">
        <v>41</v>
      </c>
      <c r="L6" s="28" t="s">
        <v>42</v>
      </c>
      <c r="N6" s="38"/>
      <c r="O6" s="38"/>
      <c r="P6" s="64">
        <v>44418</v>
      </c>
      <c r="Q6" s="23">
        <v>44348</v>
      </c>
      <c r="R6" s="66" t="s">
        <v>70</v>
      </c>
      <c r="S6" s="24">
        <v>21536</v>
      </c>
      <c r="T6" s="26">
        <v>2.1999999999999999E-2</v>
      </c>
      <c r="U6" s="54">
        <v>761</v>
      </c>
      <c r="V6" s="25">
        <v>-4.3999999999999997E-2</v>
      </c>
      <c r="W6" s="54">
        <v>844</v>
      </c>
      <c r="X6" s="26">
        <v>1.9E-2</v>
      </c>
      <c r="Y6" s="54">
        <v>475</v>
      </c>
      <c r="Z6" s="26">
        <v>5.6000000000000001E-2</v>
      </c>
      <c r="AA6" s="29" t="s">
        <v>83</v>
      </c>
    </row>
    <row r="7" spans="2:27" ht="19.5" thickBot="1">
      <c r="B7" s="23">
        <v>40969</v>
      </c>
      <c r="C7" s="24">
        <v>48048</v>
      </c>
      <c r="D7" s="25">
        <v>-1.4999999999999999E-2</v>
      </c>
      <c r="E7" s="54">
        <v>985</v>
      </c>
      <c r="F7" s="25">
        <v>-0.02</v>
      </c>
      <c r="G7" s="24">
        <v>1142</v>
      </c>
      <c r="H7" s="26">
        <v>9.0999999999999998E-2</v>
      </c>
      <c r="I7" s="54">
        <v>554</v>
      </c>
      <c r="J7" s="26">
        <v>1.1639999999999999</v>
      </c>
      <c r="K7" s="27" t="s">
        <v>43</v>
      </c>
      <c r="L7" s="29" t="s">
        <v>44</v>
      </c>
      <c r="N7" s="38"/>
      <c r="O7" s="38"/>
      <c r="P7" s="64">
        <v>44512</v>
      </c>
      <c r="Q7" s="23">
        <v>44440</v>
      </c>
      <c r="R7" s="66" t="s">
        <v>72</v>
      </c>
      <c r="S7" s="24">
        <v>21108</v>
      </c>
      <c r="T7" s="26">
        <v>8.9999999999999993E-3</v>
      </c>
      <c r="U7" s="54">
        <v>473</v>
      </c>
      <c r="V7" s="26">
        <v>7.2999999999999995E-2</v>
      </c>
      <c r="W7" s="54">
        <v>512</v>
      </c>
      <c r="X7" s="25">
        <v>-0.161</v>
      </c>
      <c r="Y7" s="54">
        <v>333</v>
      </c>
      <c r="Z7" s="26">
        <v>0.106</v>
      </c>
      <c r="AA7" s="29" t="s">
        <v>84</v>
      </c>
    </row>
    <row r="8" spans="2:27" ht="19.5" thickBot="1">
      <c r="B8" s="18">
        <v>41334</v>
      </c>
      <c r="C8" s="19">
        <v>52041</v>
      </c>
      <c r="D8" s="20">
        <v>8.3000000000000004E-2</v>
      </c>
      <c r="E8" s="19">
        <v>1126</v>
      </c>
      <c r="F8" s="20">
        <v>0.14299999999999999</v>
      </c>
      <c r="G8" s="19">
        <v>1270</v>
      </c>
      <c r="H8" s="20">
        <v>0.112</v>
      </c>
      <c r="I8" s="55">
        <v>825</v>
      </c>
      <c r="J8" s="20">
        <v>0.48899999999999999</v>
      </c>
      <c r="K8" s="22" t="s">
        <v>45</v>
      </c>
      <c r="L8" s="28" t="s">
        <v>46</v>
      </c>
      <c r="N8" s="37">
        <v>41334</v>
      </c>
      <c r="O8" s="38" t="s">
        <v>59</v>
      </c>
      <c r="P8" s="64">
        <v>44606</v>
      </c>
      <c r="Q8" s="23">
        <v>44531</v>
      </c>
      <c r="R8" s="66" t="s">
        <v>74</v>
      </c>
      <c r="S8" s="24">
        <v>21694</v>
      </c>
      <c r="T8" s="26">
        <v>6.0000000000000001E-3</v>
      </c>
      <c r="U8" s="54">
        <v>554</v>
      </c>
      <c r="V8" s="25">
        <v>-0.31</v>
      </c>
      <c r="W8" s="54">
        <v>601</v>
      </c>
      <c r="X8" s="25">
        <v>-0.39</v>
      </c>
      <c r="Y8" s="54">
        <v>333</v>
      </c>
      <c r="Z8" s="25">
        <v>-0.44400000000000001</v>
      </c>
      <c r="AA8" s="29" t="s">
        <v>84</v>
      </c>
    </row>
    <row r="9" spans="2:27" ht="19.5" thickBot="1">
      <c r="B9" s="23">
        <v>41699</v>
      </c>
      <c r="C9" s="24">
        <v>56659</v>
      </c>
      <c r="D9" s="26">
        <v>8.8999999999999996E-2</v>
      </c>
      <c r="E9" s="24">
        <v>1143</v>
      </c>
      <c r="F9" s="26">
        <v>1.4999999999999999E-2</v>
      </c>
      <c r="G9" s="24">
        <v>1350</v>
      </c>
      <c r="H9" s="26">
        <v>6.3E-2</v>
      </c>
      <c r="I9" s="24">
        <v>1243</v>
      </c>
      <c r="J9" s="26">
        <v>0.50700000000000001</v>
      </c>
      <c r="K9" s="27" t="s">
        <v>34</v>
      </c>
      <c r="L9" s="29" t="s">
        <v>47</v>
      </c>
      <c r="N9" s="37">
        <v>41699</v>
      </c>
      <c r="O9" s="38" t="s">
        <v>60</v>
      </c>
      <c r="P9" s="64">
        <v>44694</v>
      </c>
      <c r="Q9" s="23">
        <v>44621</v>
      </c>
      <c r="R9" s="66" t="s">
        <v>80</v>
      </c>
      <c r="S9" s="24">
        <v>21954</v>
      </c>
      <c r="T9" s="25">
        <v>-1.2999999999999999E-2</v>
      </c>
      <c r="U9" s="54">
        <v>686</v>
      </c>
      <c r="V9" s="26">
        <v>3.5999999999999997E-2</v>
      </c>
      <c r="W9" s="54">
        <v>754</v>
      </c>
      <c r="X9" s="25">
        <v>-9.1999999999999998E-2</v>
      </c>
      <c r="Y9" s="54">
        <v>505</v>
      </c>
      <c r="Z9" s="26">
        <v>4.6740000000000004</v>
      </c>
      <c r="AA9" s="29" t="s">
        <v>89</v>
      </c>
    </row>
    <row r="10" spans="2:27" ht="19.5" thickBot="1">
      <c r="B10" s="18">
        <v>42064</v>
      </c>
      <c r="C10" s="19">
        <v>62593</v>
      </c>
      <c r="D10" s="20">
        <v>0.105</v>
      </c>
      <c r="E10" s="19">
        <v>2062</v>
      </c>
      <c r="F10" s="20">
        <v>0.80400000000000005</v>
      </c>
      <c r="G10" s="19">
        <v>2229</v>
      </c>
      <c r="H10" s="20">
        <v>0.65100000000000002</v>
      </c>
      <c r="I10" s="19">
        <v>1142</v>
      </c>
      <c r="J10" s="21">
        <v>-8.1000000000000003E-2</v>
      </c>
      <c r="K10" s="22" t="s">
        <v>48</v>
      </c>
      <c r="L10" s="28" t="s">
        <v>49</v>
      </c>
      <c r="N10" s="37">
        <v>42064</v>
      </c>
      <c r="O10" s="38" t="s">
        <v>61</v>
      </c>
      <c r="P10" s="64">
        <v>44783</v>
      </c>
      <c r="Q10" s="23">
        <v>44713</v>
      </c>
      <c r="R10" s="66" t="s">
        <v>70</v>
      </c>
      <c r="S10" s="24">
        <v>22585</v>
      </c>
      <c r="T10" s="26">
        <v>4.9000000000000002E-2</v>
      </c>
      <c r="U10" s="54">
        <v>535</v>
      </c>
      <c r="V10" s="25">
        <v>-0.29699999999999999</v>
      </c>
      <c r="W10" s="54">
        <v>609</v>
      </c>
      <c r="X10" s="25">
        <v>-0.27800000000000002</v>
      </c>
      <c r="Y10" s="54">
        <v>379</v>
      </c>
      <c r="Z10" s="25">
        <v>-0.20200000000000001</v>
      </c>
      <c r="AA10" s="29" t="s">
        <v>90</v>
      </c>
    </row>
    <row r="11" spans="2:27" ht="19.5" thickBot="1">
      <c r="B11" s="23">
        <v>42430</v>
      </c>
      <c r="C11" s="24">
        <v>69078</v>
      </c>
      <c r="D11" s="26">
        <v>0.104</v>
      </c>
      <c r="E11" s="24">
        <v>1883</v>
      </c>
      <c r="F11" s="25">
        <v>-8.6999999999999994E-2</v>
      </c>
      <c r="G11" s="24">
        <v>2108</v>
      </c>
      <c r="H11" s="25">
        <v>-5.3999999999999999E-2</v>
      </c>
      <c r="I11" s="24">
        <v>1063</v>
      </c>
      <c r="J11" s="25">
        <v>-6.9000000000000006E-2</v>
      </c>
      <c r="K11" s="27" t="s">
        <v>50</v>
      </c>
      <c r="L11" s="29" t="s">
        <v>77</v>
      </c>
      <c r="N11" s="37">
        <v>42430</v>
      </c>
      <c r="O11" s="38" t="s">
        <v>62</v>
      </c>
      <c r="P11" s="64">
        <v>44879</v>
      </c>
      <c r="Q11" s="23">
        <v>44805</v>
      </c>
      <c r="R11" s="66" t="s">
        <v>72</v>
      </c>
      <c r="S11" s="24">
        <v>22357</v>
      </c>
      <c r="T11" s="26">
        <v>5.8999999999999997E-2</v>
      </c>
      <c r="U11" s="54">
        <v>208</v>
      </c>
      <c r="V11" s="25">
        <v>-0.56000000000000005</v>
      </c>
      <c r="W11" s="54">
        <v>282</v>
      </c>
      <c r="X11" s="25">
        <v>-0.44900000000000001</v>
      </c>
      <c r="Y11" s="54">
        <v>181</v>
      </c>
      <c r="Z11" s="25">
        <v>-0.45600000000000002</v>
      </c>
      <c r="AA11" s="29" t="s">
        <v>91</v>
      </c>
    </row>
    <row r="12" spans="2:27" ht="19.5" thickBot="1">
      <c r="B12" s="18">
        <v>42795</v>
      </c>
      <c r="C12" s="19">
        <v>74416</v>
      </c>
      <c r="D12" s="20">
        <v>7.6999999999999999E-2</v>
      </c>
      <c r="E12" s="19">
        <v>1847</v>
      </c>
      <c r="F12" s="21">
        <v>-1.9E-2</v>
      </c>
      <c r="G12" s="19">
        <v>1972</v>
      </c>
      <c r="H12" s="21">
        <v>-6.5000000000000002E-2</v>
      </c>
      <c r="I12" s="19">
        <v>1002</v>
      </c>
      <c r="J12" s="21">
        <v>-5.7000000000000002E-2</v>
      </c>
      <c r="K12" s="22" t="s">
        <v>51</v>
      </c>
      <c r="L12" s="28" t="s">
        <v>52</v>
      </c>
      <c r="N12" s="37">
        <v>42795</v>
      </c>
      <c r="O12" s="38" t="s">
        <v>63</v>
      </c>
      <c r="P12" s="64">
        <v>44971</v>
      </c>
      <c r="Q12" s="23">
        <v>44896</v>
      </c>
      <c r="R12" s="66" t="s">
        <v>74</v>
      </c>
      <c r="S12" s="24">
        <v>23003</v>
      </c>
      <c r="T12" s="26">
        <v>0.06</v>
      </c>
      <c r="U12" s="54">
        <v>616</v>
      </c>
      <c r="V12" s="26">
        <v>0.112</v>
      </c>
      <c r="W12" s="54">
        <v>657</v>
      </c>
      <c r="X12" s="26">
        <v>9.2999999999999999E-2</v>
      </c>
      <c r="Y12" s="54">
        <v>294</v>
      </c>
      <c r="Z12" s="25">
        <v>-0.11700000000000001</v>
      </c>
      <c r="AA12" s="29" t="s">
        <v>92</v>
      </c>
    </row>
    <row r="13" spans="2:27" ht="19.5" thickBot="1">
      <c r="B13" s="23">
        <v>43160</v>
      </c>
      <c r="C13" s="24">
        <v>78763</v>
      </c>
      <c r="D13" s="26">
        <v>5.8000000000000003E-2</v>
      </c>
      <c r="E13" s="24">
        <v>1895</v>
      </c>
      <c r="F13" s="26">
        <v>2.5999999999999999E-2</v>
      </c>
      <c r="G13" s="24">
        <v>1999</v>
      </c>
      <c r="H13" s="26">
        <v>1.4E-2</v>
      </c>
      <c r="I13" s="24">
        <v>1131</v>
      </c>
      <c r="J13" s="26">
        <v>0.129</v>
      </c>
      <c r="K13" s="27" t="s">
        <v>53</v>
      </c>
      <c r="L13" s="29" t="s">
        <v>54</v>
      </c>
      <c r="N13" s="37">
        <v>43160</v>
      </c>
      <c r="O13" s="38" t="s">
        <v>64</v>
      </c>
      <c r="P13" s="64">
        <v>45061</v>
      </c>
      <c r="Q13" s="23">
        <v>44986</v>
      </c>
      <c r="R13" s="66" t="s">
        <v>80</v>
      </c>
      <c r="S13" s="24">
        <v>23629</v>
      </c>
      <c r="T13" s="26">
        <v>7.5999999999999998E-2</v>
      </c>
      <c r="U13" s="54">
        <v>894</v>
      </c>
      <c r="V13" s="26">
        <v>0.30299999999999999</v>
      </c>
      <c r="W13" s="54">
        <v>968</v>
      </c>
      <c r="X13" s="26">
        <v>0.28399999999999997</v>
      </c>
      <c r="Y13" s="54">
        <v>598</v>
      </c>
      <c r="Z13" s="26">
        <v>0.184</v>
      </c>
      <c r="AA13" s="29" t="s">
        <v>100</v>
      </c>
    </row>
    <row r="14" spans="2:27" ht="19.5" thickBot="1">
      <c r="B14" s="18">
        <v>43525</v>
      </c>
      <c r="C14" s="19">
        <v>84313</v>
      </c>
      <c r="D14" s="20">
        <v>7.0000000000000007E-2</v>
      </c>
      <c r="E14" s="19">
        <v>2111</v>
      </c>
      <c r="F14" s="20">
        <v>0.114</v>
      </c>
      <c r="G14" s="19">
        <v>2172</v>
      </c>
      <c r="H14" s="20">
        <v>8.6999999999999994E-2</v>
      </c>
      <c r="I14" s="19">
        <v>1217</v>
      </c>
      <c r="J14" s="20">
        <v>7.5999999999999998E-2</v>
      </c>
      <c r="K14" s="22" t="s">
        <v>55</v>
      </c>
      <c r="L14" s="28" t="s">
        <v>56</v>
      </c>
      <c r="N14" s="37">
        <v>43525</v>
      </c>
      <c r="O14" s="38" t="s">
        <v>65</v>
      </c>
    </row>
    <row r="15" spans="2:27" ht="19.5" thickBot="1">
      <c r="B15" s="23">
        <v>43891</v>
      </c>
      <c r="C15" s="24">
        <v>85989</v>
      </c>
      <c r="D15" s="26">
        <v>0.02</v>
      </c>
      <c r="E15" s="24">
        <v>2002</v>
      </c>
      <c r="F15" s="25">
        <v>-5.1999999999999998E-2</v>
      </c>
      <c r="G15" s="24">
        <v>2127</v>
      </c>
      <c r="H15" s="25">
        <v>-2.1000000000000001E-2</v>
      </c>
      <c r="I15" s="54">
        <v>848</v>
      </c>
      <c r="J15" s="25">
        <v>-0.30299999999999999</v>
      </c>
      <c r="K15" s="27" t="s">
        <v>57</v>
      </c>
      <c r="L15" s="29" t="s">
        <v>58</v>
      </c>
      <c r="N15" s="37">
        <v>43891</v>
      </c>
      <c r="O15" s="38" t="s">
        <v>66</v>
      </c>
    </row>
    <row r="16" spans="2:27" ht="19.5" thickBot="1">
      <c r="B16" s="18">
        <v>44256</v>
      </c>
      <c r="C16" s="19">
        <v>85811</v>
      </c>
      <c r="D16" s="21">
        <v>-2E-3</v>
      </c>
      <c r="E16" s="19">
        <v>2702</v>
      </c>
      <c r="F16" s="20">
        <v>0.35</v>
      </c>
      <c r="G16" s="19">
        <v>3253</v>
      </c>
      <c r="H16" s="20">
        <v>0.52900000000000003</v>
      </c>
      <c r="I16" s="19">
        <v>1439</v>
      </c>
      <c r="J16" s="20">
        <v>0.69699999999999995</v>
      </c>
      <c r="K16" s="22" t="s">
        <v>78</v>
      </c>
      <c r="L16" s="28" t="s">
        <v>79</v>
      </c>
      <c r="N16" s="37">
        <v>44256</v>
      </c>
      <c r="O16" s="38" t="s">
        <v>76</v>
      </c>
    </row>
    <row r="17" spans="2:15" ht="19.5" thickBot="1">
      <c r="B17" s="23">
        <v>44621</v>
      </c>
      <c r="C17" s="24">
        <v>86292</v>
      </c>
      <c r="D17" s="26">
        <v>6.0000000000000001E-3</v>
      </c>
      <c r="E17" s="24">
        <v>2474</v>
      </c>
      <c r="F17" s="25">
        <v>-8.4000000000000005E-2</v>
      </c>
      <c r="G17" s="24">
        <v>2711</v>
      </c>
      <c r="H17" s="25">
        <v>-0.16700000000000001</v>
      </c>
      <c r="I17" s="24">
        <v>1646</v>
      </c>
      <c r="J17" s="26">
        <v>0.14399999999999999</v>
      </c>
      <c r="K17" s="27" t="s">
        <v>87</v>
      </c>
      <c r="L17" s="29" t="s">
        <v>88</v>
      </c>
      <c r="N17" s="37">
        <v>44621</v>
      </c>
      <c r="O17" s="38" t="s">
        <v>86</v>
      </c>
    </row>
    <row r="18" spans="2:15" ht="19.5" thickBot="1">
      <c r="B18" s="18">
        <v>44986</v>
      </c>
      <c r="C18" s="19">
        <v>91574</v>
      </c>
      <c r="D18" s="20">
        <v>6.0999999999999999E-2</v>
      </c>
      <c r="E18" s="19">
        <v>2253</v>
      </c>
      <c r="F18" s="21">
        <v>-8.8999999999999996E-2</v>
      </c>
      <c r="G18" s="19">
        <v>2516</v>
      </c>
      <c r="H18" s="21">
        <v>-7.1999999999999995E-2</v>
      </c>
      <c r="I18" s="19">
        <v>1452</v>
      </c>
      <c r="J18" s="21">
        <v>-0.11799999999999999</v>
      </c>
      <c r="K18" s="22" t="s">
        <v>96</v>
      </c>
      <c r="L18" s="28" t="s">
        <v>97</v>
      </c>
      <c r="N18" s="37">
        <v>44986</v>
      </c>
      <c r="O18" s="38" t="s">
        <v>93</v>
      </c>
    </row>
    <row r="19" spans="2:15" ht="19.5" thickBot="1">
      <c r="B19" s="66" t="s">
        <v>98</v>
      </c>
      <c r="C19" s="24">
        <v>97053</v>
      </c>
      <c r="D19" s="26">
        <v>0.06</v>
      </c>
      <c r="E19" s="24">
        <v>2697</v>
      </c>
      <c r="F19" s="26">
        <v>0.19700000000000001</v>
      </c>
      <c r="G19" s="24">
        <v>2632</v>
      </c>
      <c r="H19" s="26">
        <v>4.5999999999999999E-2</v>
      </c>
      <c r="I19" s="24">
        <v>1537</v>
      </c>
      <c r="J19" s="26">
        <v>5.8999999999999997E-2</v>
      </c>
      <c r="K19" s="27" t="s">
        <v>99</v>
      </c>
      <c r="L19" s="29" t="s">
        <v>33</v>
      </c>
      <c r="N19" s="39" t="s">
        <v>94</v>
      </c>
      <c r="O19" s="38" t="s">
        <v>95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テンプレート</vt:lpstr>
      <vt:lpstr>コピー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2023-06-30T04:31:50Z</dcterms:created>
  <dcterms:modified xsi:type="dcterms:W3CDTF">2023-06-30T04:32:14Z</dcterms:modified>
</cp:coreProperties>
</file>