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D3A58215-E00E-4E43-BB72-E83BAF567FBD}" xr6:coauthVersionLast="47" xr6:coauthVersionMax="47" xr10:uidLastSave="{00000000-0000-0000-0000-000000000000}"/>
  <bookViews>
    <workbookView xWindow="645" yWindow="330" windowWidth="26730" windowHeight="14925" xr2:uid="{00000000-000D-0000-FFFF-FFFF00000000}"/>
  </bookViews>
  <sheets>
    <sheet name="テンプレート" sheetId="3" r:id="rId1"/>
    <sheet name="コピー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" i="3" l="1"/>
  <c r="U2" i="3"/>
  <c r="T2" i="3"/>
  <c r="S2" i="3"/>
  <c r="Q2" i="3"/>
  <c r="M2" i="3"/>
  <c r="L2" i="3"/>
  <c r="K2" i="3"/>
  <c r="J2" i="3"/>
  <c r="I2" i="3"/>
  <c r="H2" i="3"/>
  <c r="G2" i="3"/>
  <c r="F2" i="3"/>
  <c r="E2" i="3"/>
  <c r="U25" i="3"/>
  <c r="C25" i="3"/>
  <c r="E25" i="3"/>
  <c r="F25" i="3"/>
  <c r="G25" i="3" s="1"/>
  <c r="H25" i="3"/>
  <c r="I25" i="3" s="1"/>
  <c r="J25" i="3"/>
  <c r="K25" i="3" s="1"/>
  <c r="L25" i="3"/>
  <c r="M25" i="3"/>
  <c r="O25" i="3" s="1"/>
  <c r="P25" i="3" s="1"/>
  <c r="N25" i="3"/>
  <c r="Q25" i="3"/>
  <c r="R25" i="3"/>
  <c r="C34" i="3"/>
  <c r="D34" i="3"/>
  <c r="E34" i="3"/>
  <c r="F34" i="3"/>
  <c r="H34" i="3"/>
  <c r="I34" i="3"/>
  <c r="J34" i="3"/>
  <c r="L34" i="3"/>
  <c r="C35" i="3"/>
  <c r="D35" i="3"/>
  <c r="E35" i="3"/>
  <c r="F35" i="3"/>
  <c r="H35" i="3"/>
  <c r="I35" i="3"/>
  <c r="J35" i="3"/>
  <c r="L35" i="3"/>
  <c r="C36" i="3"/>
  <c r="D36" i="3"/>
  <c r="E36" i="3"/>
  <c r="F36" i="3"/>
  <c r="H36" i="3"/>
  <c r="I36" i="3"/>
  <c r="J36" i="3"/>
  <c r="L36" i="3"/>
  <c r="C33" i="3"/>
  <c r="D33" i="3"/>
  <c r="E33" i="3"/>
  <c r="F33" i="3"/>
  <c r="H33" i="3"/>
  <c r="I33" i="3"/>
  <c r="J33" i="3"/>
  <c r="L33" i="3"/>
  <c r="U24" i="3"/>
  <c r="E24" i="3"/>
  <c r="F24" i="3"/>
  <c r="H24" i="3"/>
  <c r="J24" i="3"/>
  <c r="K24" i="3" s="1"/>
  <c r="L24" i="3"/>
  <c r="M24" i="3"/>
  <c r="O24" i="3" s="1"/>
  <c r="P24" i="3" s="1"/>
  <c r="N24" i="3"/>
  <c r="Q24" i="3"/>
  <c r="R24" i="3" s="1"/>
  <c r="U23" i="3"/>
  <c r="E23" i="3"/>
  <c r="F23" i="3"/>
  <c r="K23" i="3" s="1"/>
  <c r="H23" i="3"/>
  <c r="J23" i="3"/>
  <c r="L23" i="3"/>
  <c r="C23" i="3" s="1"/>
  <c r="M23" i="3"/>
  <c r="O23" i="3" s="1"/>
  <c r="I24" i="3" l="1"/>
  <c r="K35" i="3"/>
  <c r="G24" i="3"/>
  <c r="K33" i="3"/>
  <c r="K34" i="3"/>
  <c r="C24" i="3"/>
  <c r="K36" i="3"/>
  <c r="I23" i="3"/>
  <c r="N23" i="3"/>
  <c r="P23" i="3" s="1"/>
  <c r="U14" i="3" l="1"/>
  <c r="U15" i="3"/>
  <c r="U16" i="3"/>
  <c r="U17" i="3"/>
  <c r="U18" i="3"/>
  <c r="U19" i="3"/>
  <c r="U20" i="3"/>
  <c r="U21" i="3"/>
  <c r="U22" i="3"/>
  <c r="U13" i="3"/>
  <c r="N27" i="3" l="1"/>
  <c r="N28" i="3" s="1"/>
  <c r="N29" i="3" s="1"/>
  <c r="N30" i="3" s="1"/>
  <c r="K27" i="3"/>
  <c r="K28" i="3" s="1"/>
  <c r="K29" i="3" s="1"/>
  <c r="K30" i="3" s="1"/>
  <c r="I27" i="3"/>
  <c r="I28" i="3" s="1"/>
  <c r="I29" i="3" s="1"/>
  <c r="I30" i="3" s="1"/>
  <c r="E4" i="3" l="1"/>
  <c r="Q23" i="3"/>
  <c r="G27" i="3" l="1"/>
  <c r="Q16" i="3"/>
  <c r="Q17" i="3"/>
  <c r="Q18" i="3"/>
  <c r="Q19" i="3"/>
  <c r="Q20" i="3"/>
  <c r="Q21" i="3"/>
  <c r="Q22" i="3"/>
  <c r="R22" i="3" s="1"/>
  <c r="G28" i="3" l="1"/>
  <c r="E5" i="3"/>
  <c r="H18" i="3"/>
  <c r="H19" i="3"/>
  <c r="H20" i="3"/>
  <c r="G29" i="3" l="1"/>
  <c r="L11" i="3"/>
  <c r="G30" i="3" l="1"/>
  <c r="E3" i="3" s="1"/>
  <c r="L22" i="3"/>
  <c r="M22" i="3"/>
  <c r="J22" i="3"/>
  <c r="H22" i="3"/>
  <c r="E22" i="3"/>
  <c r="F22" i="3"/>
  <c r="G23" i="3" s="1"/>
  <c r="F26" i="3" l="1"/>
  <c r="F27" i="3" s="1"/>
  <c r="C22" i="3"/>
  <c r="C26" i="3" s="1"/>
  <c r="C27" i="3" s="1"/>
  <c r="C28" i="3" s="1"/>
  <c r="C29" i="3" s="1"/>
  <c r="C30" i="3" s="1"/>
  <c r="K22" i="3"/>
  <c r="O22" i="3"/>
  <c r="I22" i="3"/>
  <c r="N22" i="3"/>
  <c r="P22" i="3" l="1"/>
  <c r="F28" i="3"/>
  <c r="F29" i="3" s="1"/>
  <c r="J27" i="3"/>
  <c r="L27" i="3" s="1"/>
  <c r="B27" i="3" s="1"/>
  <c r="H27" i="3"/>
  <c r="Q15" i="3"/>
  <c r="R15" i="3" s="1"/>
  <c r="M10" i="3"/>
  <c r="M11" i="3"/>
  <c r="M12" i="3"/>
  <c r="M13" i="3"/>
  <c r="M14" i="3"/>
  <c r="M15" i="3"/>
  <c r="M16" i="3"/>
  <c r="M17" i="3"/>
  <c r="M18" i="3"/>
  <c r="M19" i="3"/>
  <c r="M20" i="3"/>
  <c r="M21" i="3"/>
  <c r="O2" i="3" s="1"/>
  <c r="M9" i="3"/>
  <c r="L10" i="3"/>
  <c r="L12" i="3"/>
  <c r="L13" i="3"/>
  <c r="L14" i="3"/>
  <c r="N14" i="3" s="1"/>
  <c r="L15" i="3"/>
  <c r="L16" i="3"/>
  <c r="L17" i="3"/>
  <c r="L18" i="3"/>
  <c r="L19" i="3"/>
  <c r="L20" i="3"/>
  <c r="L21" i="3"/>
  <c r="L9" i="3"/>
  <c r="J10" i="3"/>
  <c r="C10" i="3" s="1"/>
  <c r="J11" i="3"/>
  <c r="C11" i="3" s="1"/>
  <c r="J12" i="3"/>
  <c r="J13" i="3"/>
  <c r="J14" i="3"/>
  <c r="J15" i="3"/>
  <c r="J16" i="3"/>
  <c r="J17" i="3"/>
  <c r="J18" i="3"/>
  <c r="J19" i="3"/>
  <c r="J20" i="3"/>
  <c r="J21" i="3"/>
  <c r="J9" i="3"/>
  <c r="H10" i="3"/>
  <c r="H11" i="3"/>
  <c r="H12" i="3"/>
  <c r="H13" i="3"/>
  <c r="H14" i="3"/>
  <c r="H15" i="3"/>
  <c r="H16" i="3"/>
  <c r="H17" i="3"/>
  <c r="H21" i="3"/>
  <c r="H9" i="3"/>
  <c r="F10" i="3"/>
  <c r="F11" i="3"/>
  <c r="F12" i="3"/>
  <c r="F13" i="3"/>
  <c r="F14" i="3"/>
  <c r="F15" i="3"/>
  <c r="F16" i="3"/>
  <c r="F17" i="3"/>
  <c r="F18" i="3"/>
  <c r="F19" i="3"/>
  <c r="F20" i="3"/>
  <c r="F21" i="3"/>
  <c r="F9" i="3"/>
  <c r="E10" i="3"/>
  <c r="E11" i="3"/>
  <c r="E12" i="3"/>
  <c r="E13" i="3"/>
  <c r="E14" i="3"/>
  <c r="E15" i="3"/>
  <c r="E16" i="3"/>
  <c r="E17" i="3"/>
  <c r="E18" i="3"/>
  <c r="E19" i="3"/>
  <c r="E20" i="3"/>
  <c r="E21" i="3"/>
  <c r="E9" i="3"/>
  <c r="J29" i="3" l="1"/>
  <c r="L29" i="3" s="1"/>
  <c r="B29" i="3" s="1"/>
  <c r="F30" i="3"/>
  <c r="H29" i="3"/>
  <c r="H28" i="3"/>
  <c r="J28" i="3"/>
  <c r="L28" i="3" s="1"/>
  <c r="B28" i="3" s="1"/>
  <c r="C9" i="3"/>
  <c r="C16" i="3"/>
  <c r="C18" i="3"/>
  <c r="C12" i="3"/>
  <c r="C15" i="3"/>
  <c r="C20" i="3"/>
  <c r="C14" i="3"/>
  <c r="C19" i="3"/>
  <c r="C13" i="3"/>
  <c r="C17" i="3"/>
  <c r="G22" i="3"/>
  <c r="I18" i="3"/>
  <c r="I12" i="3"/>
  <c r="I9" i="3"/>
  <c r="I16" i="3"/>
  <c r="I19" i="3"/>
  <c r="I13" i="3"/>
  <c r="G15" i="3"/>
  <c r="I10" i="3"/>
  <c r="K11" i="3"/>
  <c r="I15" i="3"/>
  <c r="G19" i="3"/>
  <c r="G13" i="3"/>
  <c r="I20" i="3"/>
  <c r="I14" i="3"/>
  <c r="C21" i="3"/>
  <c r="K21" i="3"/>
  <c r="K15" i="3"/>
  <c r="K17" i="3"/>
  <c r="I21" i="3"/>
  <c r="K9" i="3"/>
  <c r="K16" i="3"/>
  <c r="K10" i="3"/>
  <c r="K20" i="3"/>
  <c r="K14" i="3"/>
  <c r="K19" i="3"/>
  <c r="K13" i="3"/>
  <c r="G16" i="3"/>
  <c r="G10" i="3"/>
  <c r="I17" i="3"/>
  <c r="I11" i="3"/>
  <c r="K18" i="3"/>
  <c r="K12" i="3"/>
  <c r="G21" i="3"/>
  <c r="G18" i="3"/>
  <c r="G12" i="3"/>
  <c r="G17" i="3"/>
  <c r="G11" i="3"/>
  <c r="G20" i="3"/>
  <c r="G14" i="3"/>
  <c r="R16" i="3"/>
  <c r="R17" i="3"/>
  <c r="R18" i="3"/>
  <c r="R19" i="3"/>
  <c r="R20" i="3"/>
  <c r="R21" i="3"/>
  <c r="O10" i="3"/>
  <c r="O11" i="3"/>
  <c r="P11" i="3" s="1"/>
  <c r="O12" i="3"/>
  <c r="O13" i="3"/>
  <c r="O14" i="3"/>
  <c r="P14" i="3" s="1"/>
  <c r="O15" i="3"/>
  <c r="O16" i="3"/>
  <c r="O17" i="3"/>
  <c r="O18" i="3"/>
  <c r="O19" i="3"/>
  <c r="O20" i="3"/>
  <c r="O21" i="3"/>
  <c r="O9" i="3"/>
  <c r="J30" i="3" l="1"/>
  <c r="L30" i="3" s="1"/>
  <c r="B30" i="3" s="1"/>
  <c r="H30" i="3"/>
  <c r="P20" i="3"/>
  <c r="P13" i="3"/>
  <c r="J26" i="3"/>
  <c r="L26" i="3" s="1"/>
  <c r="B26" i="3" s="1"/>
  <c r="H26" i="3"/>
  <c r="I8" i="3"/>
  <c r="G8" i="3"/>
  <c r="K8" i="3"/>
  <c r="O8" i="3"/>
  <c r="N21" i="3"/>
  <c r="P21" i="3" s="1"/>
  <c r="N20" i="3"/>
  <c r="N19" i="3"/>
  <c r="P19" i="3" s="1"/>
  <c r="N18" i="3"/>
  <c r="P18" i="3" s="1"/>
  <c r="N17" i="3"/>
  <c r="P17" i="3" s="1"/>
  <c r="N16" i="3"/>
  <c r="P16" i="3" s="1"/>
  <c r="N15" i="3"/>
  <c r="P15" i="3" s="1"/>
  <c r="N13" i="3"/>
  <c r="N12" i="3"/>
  <c r="P12" i="3" s="1"/>
  <c r="N10" i="3"/>
  <c r="P10" i="3" s="1"/>
  <c r="N9" i="3"/>
  <c r="P9" i="3" s="1"/>
  <c r="R2" i="3"/>
  <c r="N2" i="3"/>
  <c r="P2" i="3" s="1"/>
  <c r="N8" i="3" l="1"/>
  <c r="R23" i="3" l="1"/>
  <c r="D30" i="3" l="1"/>
  <c r="E6" i="3"/>
  <c r="E7" i="3" l="1"/>
</calcChain>
</file>

<file path=xl/sharedStrings.xml><?xml version="1.0" encoding="utf-8"?>
<sst xmlns="http://schemas.openxmlformats.org/spreadsheetml/2006/main" count="137" uniqueCount="103">
  <si>
    <t>売り上げ高</t>
    <rPh sb="0" eb="1">
      <t>ウ</t>
    </rPh>
    <rPh sb="2" eb="3">
      <t>ア</t>
    </rPh>
    <rPh sb="4" eb="5">
      <t>ダカ</t>
    </rPh>
    <phoneticPr fontId="3"/>
  </si>
  <si>
    <t>決算日</t>
    <rPh sb="0" eb="2">
      <t>ケッサン</t>
    </rPh>
    <rPh sb="2" eb="3">
      <t>ビ</t>
    </rPh>
    <phoneticPr fontId="3"/>
  </si>
  <si>
    <t>単位
（百万円）</t>
    <rPh sb="0" eb="2">
      <t>タンイ</t>
    </rPh>
    <rPh sb="4" eb="7">
      <t>ヒャクマンエン</t>
    </rPh>
    <phoneticPr fontId="3"/>
  </si>
  <si>
    <t>営業利益</t>
    <rPh sb="0" eb="2">
      <t>エイギョウ</t>
    </rPh>
    <rPh sb="2" eb="4">
      <t>リエキ</t>
    </rPh>
    <phoneticPr fontId="3"/>
  </si>
  <si>
    <t>当期利益</t>
    <rPh sb="0" eb="2">
      <t>トウキ</t>
    </rPh>
    <rPh sb="2" eb="4">
      <t>リエキ</t>
    </rPh>
    <phoneticPr fontId="3"/>
  </si>
  <si>
    <t>営業利益率</t>
    <rPh sb="0" eb="2">
      <t>エイギョウ</t>
    </rPh>
    <rPh sb="2" eb="4">
      <t>リエキ</t>
    </rPh>
    <rPh sb="4" eb="5">
      <t>リツ</t>
    </rPh>
    <phoneticPr fontId="3"/>
  </si>
  <si>
    <t>EPS</t>
    <phoneticPr fontId="3"/>
  </si>
  <si>
    <t>BPS</t>
    <phoneticPr fontId="3"/>
  </si>
  <si>
    <t>株価</t>
    <rPh sb="0" eb="2">
      <t>カブカ</t>
    </rPh>
    <phoneticPr fontId="3"/>
  </si>
  <si>
    <t>売り上げ</t>
    <rPh sb="0" eb="1">
      <t>ウ</t>
    </rPh>
    <rPh sb="2" eb="3">
      <t>ア</t>
    </rPh>
    <phoneticPr fontId="3"/>
  </si>
  <si>
    <t>利益</t>
    <rPh sb="0" eb="2">
      <t>リエキ</t>
    </rPh>
    <phoneticPr fontId="3"/>
  </si>
  <si>
    <t>PER</t>
    <phoneticPr fontId="3"/>
  </si>
  <si>
    <t>PBR</t>
    <phoneticPr fontId="3"/>
  </si>
  <si>
    <t>配当</t>
    <rPh sb="0" eb="2">
      <t>ハイトウ</t>
    </rPh>
    <phoneticPr fontId="3"/>
  </si>
  <si>
    <t>配当率</t>
    <rPh sb="0" eb="2">
      <t>ハイトウ</t>
    </rPh>
    <rPh sb="2" eb="3">
      <t>リツ</t>
    </rPh>
    <phoneticPr fontId="3"/>
  </si>
  <si>
    <t>平均値</t>
    <rPh sb="0" eb="3">
      <t>ヘイキンチ</t>
    </rPh>
    <phoneticPr fontId="3"/>
  </si>
  <si>
    <t>決算期</t>
    <rPh sb="0" eb="3">
      <t>ケッサンキ</t>
    </rPh>
    <phoneticPr fontId="3"/>
  </si>
  <si>
    <t>売上高</t>
    <rPh sb="0" eb="2">
      <t>ウリアゲ</t>
    </rPh>
    <rPh sb="2" eb="3">
      <t>ダカ</t>
    </rPh>
    <phoneticPr fontId="3"/>
  </si>
  <si>
    <t>前期比</t>
    <rPh sb="0" eb="3">
      <t>ゼンキヒ</t>
    </rPh>
    <phoneticPr fontId="3"/>
  </si>
  <si>
    <t>営業利益</t>
    <rPh sb="0" eb="2">
      <t>エイギョウ</t>
    </rPh>
    <rPh sb="2" eb="4">
      <t>リエキ</t>
    </rPh>
    <phoneticPr fontId="3"/>
  </si>
  <si>
    <t>経常利益</t>
    <rPh sb="0" eb="2">
      <t>ケイジョウ</t>
    </rPh>
    <rPh sb="2" eb="4">
      <t>リエキ</t>
    </rPh>
    <phoneticPr fontId="3"/>
  </si>
  <si>
    <t>当期利益</t>
    <rPh sb="0" eb="2">
      <t>トウキ</t>
    </rPh>
    <rPh sb="2" eb="4">
      <t>リエキ</t>
    </rPh>
    <phoneticPr fontId="3"/>
  </si>
  <si>
    <t>EPS</t>
    <phoneticPr fontId="3"/>
  </si>
  <si>
    <t>BPS</t>
    <phoneticPr fontId="3"/>
  </si>
  <si>
    <t>配当</t>
    <rPh sb="0" eb="2">
      <t>ハイトウ</t>
    </rPh>
    <phoneticPr fontId="3"/>
  </si>
  <si>
    <t>売り上げ成長率</t>
    <rPh sb="0" eb="1">
      <t>ウ</t>
    </rPh>
    <rPh sb="2" eb="3">
      <t>ア</t>
    </rPh>
    <rPh sb="4" eb="7">
      <t>セイチョウリツ</t>
    </rPh>
    <phoneticPr fontId="3"/>
  </si>
  <si>
    <t>当期利益率</t>
    <rPh sb="0" eb="2">
      <t>トウキ</t>
    </rPh>
    <rPh sb="2" eb="4">
      <t>リエキ</t>
    </rPh>
    <rPh sb="4" eb="5">
      <t>リツ</t>
    </rPh>
    <phoneticPr fontId="3"/>
  </si>
  <si>
    <t>株数</t>
    <rPh sb="0" eb="2">
      <t>カブスウ</t>
    </rPh>
    <phoneticPr fontId="3"/>
  </si>
  <si>
    <t>売り上げ成長率</t>
    <phoneticPr fontId="3"/>
  </si>
  <si>
    <t>当期利益率</t>
    <phoneticPr fontId="3"/>
  </si>
  <si>
    <t>PER</t>
    <phoneticPr fontId="3"/>
  </si>
  <si>
    <t>5年後株価</t>
    <phoneticPr fontId="3"/>
  </si>
  <si>
    <t>5年後株価増加率</t>
    <phoneticPr fontId="3"/>
  </si>
  <si>
    <r>
      <t>－</t>
    </r>
    <r>
      <rPr>
        <sz val="8"/>
        <color rgb="FF666666"/>
        <rFont val="Inherit"/>
        <family val="2"/>
      </rPr>
      <t>円</t>
    </r>
  </si>
  <si>
    <t>総資産</t>
    <rPh sb="0" eb="3">
      <t>ソウシサン</t>
    </rPh>
    <phoneticPr fontId="3"/>
  </si>
  <si>
    <t>自己資本</t>
    <rPh sb="0" eb="4">
      <t>ジコシホン</t>
    </rPh>
    <phoneticPr fontId="3"/>
  </si>
  <si>
    <t>純有利子負債</t>
    <rPh sb="0" eb="6">
      <t>ジュンユウリシフサイ</t>
    </rPh>
    <phoneticPr fontId="3"/>
  </si>
  <si>
    <t>1Q</t>
  </si>
  <si>
    <t>2Q</t>
  </si>
  <si>
    <t>3804　システムディ</t>
    <phoneticPr fontId="3"/>
  </si>
  <si>
    <t>2010/10 変</t>
  </si>
  <si>
    <r>
      <t>20.6</t>
    </r>
    <r>
      <rPr>
        <sz val="8"/>
        <color rgb="FF666666"/>
        <rFont val="Inherit"/>
        <family val="2"/>
      </rPr>
      <t>円</t>
    </r>
  </si>
  <si>
    <r>
      <t>60.7</t>
    </r>
    <r>
      <rPr>
        <sz val="8"/>
        <color rgb="FF666666"/>
        <rFont val="Inherit"/>
        <family val="2"/>
      </rPr>
      <t>円</t>
    </r>
  </si>
  <si>
    <t>3Q</t>
  </si>
  <si>
    <t>本</t>
  </si>
  <si>
    <r>
      <t>23.1</t>
    </r>
    <r>
      <rPr>
        <sz val="8"/>
        <color rgb="FF666666"/>
        <rFont val="Inherit"/>
        <family val="2"/>
      </rPr>
      <t>円</t>
    </r>
  </si>
  <si>
    <t>1.50 円</t>
  </si>
  <si>
    <t>2.50 円</t>
  </si>
  <si>
    <t>5.00 円</t>
  </si>
  <si>
    <t>7.00 円</t>
  </si>
  <si>
    <t>10.00 円</t>
  </si>
  <si>
    <t>14.00 円</t>
  </si>
  <si>
    <r>
      <t>－</t>
    </r>
    <r>
      <rPr>
        <sz val="8"/>
        <color rgb="FF666666"/>
        <rFont val="Inherit"/>
        <family val="2"/>
      </rPr>
      <t>%</t>
    </r>
  </si>
  <si>
    <r>
      <t>10.8</t>
    </r>
    <r>
      <rPr>
        <sz val="8"/>
        <color rgb="FF666666"/>
        <rFont val="Inherit"/>
        <family val="2"/>
      </rPr>
      <t>円</t>
    </r>
  </si>
  <si>
    <r>
      <t>41.0</t>
    </r>
    <r>
      <rPr>
        <sz val="8"/>
        <color rgb="FF666666"/>
        <rFont val="Inherit"/>
        <family val="2"/>
      </rPr>
      <t>円</t>
    </r>
  </si>
  <si>
    <r>
      <t>6.7</t>
    </r>
    <r>
      <rPr>
        <sz val="8"/>
        <color rgb="FF666666"/>
        <rFont val="Inherit"/>
        <family val="2"/>
      </rPr>
      <t>円</t>
    </r>
  </si>
  <si>
    <r>
      <t>28.0</t>
    </r>
    <r>
      <rPr>
        <sz val="8"/>
        <color rgb="FF666666"/>
        <rFont val="Inherit"/>
        <family val="2"/>
      </rPr>
      <t>円</t>
    </r>
  </si>
  <si>
    <r>
      <t>298.6</t>
    </r>
    <r>
      <rPr>
        <sz val="8"/>
        <color rgb="FF666666"/>
        <rFont val="Inherit"/>
        <family val="2"/>
      </rPr>
      <t>円</t>
    </r>
  </si>
  <si>
    <r>
      <t>5.3</t>
    </r>
    <r>
      <rPr>
        <sz val="8"/>
        <color rgb="FF666666"/>
        <rFont val="Inherit"/>
        <family val="2"/>
      </rPr>
      <t>円</t>
    </r>
  </si>
  <si>
    <r>
      <t>295.3</t>
    </r>
    <r>
      <rPr>
        <sz val="8"/>
        <color rgb="FF666666"/>
        <rFont val="Inherit"/>
        <family val="2"/>
      </rPr>
      <t>円</t>
    </r>
  </si>
  <si>
    <r>
      <t>185.2</t>
    </r>
    <r>
      <rPr>
        <sz val="8"/>
        <color rgb="FF666666"/>
        <rFont val="Inherit"/>
        <family val="2"/>
      </rPr>
      <t>円</t>
    </r>
  </si>
  <si>
    <r>
      <t>26.4</t>
    </r>
    <r>
      <rPr>
        <sz val="8"/>
        <color rgb="FF666666"/>
        <rFont val="Inherit"/>
        <family val="2"/>
      </rPr>
      <t>円</t>
    </r>
  </si>
  <si>
    <r>
      <t>209.3</t>
    </r>
    <r>
      <rPr>
        <sz val="8"/>
        <color rgb="FF666666"/>
        <rFont val="Inherit"/>
        <family val="2"/>
      </rPr>
      <t>円</t>
    </r>
  </si>
  <si>
    <r>
      <t>3.6</t>
    </r>
    <r>
      <rPr>
        <sz val="8"/>
        <color rgb="FF666666"/>
        <rFont val="Inherit"/>
        <family val="2"/>
      </rPr>
      <t>円</t>
    </r>
  </si>
  <si>
    <r>
      <t>211.8</t>
    </r>
    <r>
      <rPr>
        <sz val="8"/>
        <color rgb="FF666666"/>
        <rFont val="Inherit"/>
        <family val="2"/>
      </rPr>
      <t>円</t>
    </r>
  </si>
  <si>
    <r>
      <t>185.9</t>
    </r>
    <r>
      <rPr>
        <sz val="8"/>
        <color rgb="FF666666"/>
        <rFont val="Inherit"/>
        <family val="2"/>
      </rPr>
      <t>円</t>
    </r>
  </si>
  <si>
    <r>
      <t>206.2</t>
    </r>
    <r>
      <rPr>
        <sz val="8"/>
        <color rgb="FF666666"/>
        <rFont val="Inherit"/>
        <family val="2"/>
      </rPr>
      <t>円</t>
    </r>
  </si>
  <si>
    <r>
      <t>28.9</t>
    </r>
    <r>
      <rPr>
        <sz val="8"/>
        <color rgb="FF666666"/>
        <rFont val="Inherit"/>
        <family val="2"/>
      </rPr>
      <t>円</t>
    </r>
  </si>
  <si>
    <r>
      <t>233.7</t>
    </r>
    <r>
      <rPr>
        <sz val="8"/>
        <color rgb="FF666666"/>
        <rFont val="Inherit"/>
        <family val="2"/>
      </rPr>
      <t>円</t>
    </r>
  </si>
  <si>
    <r>
      <t>22.7</t>
    </r>
    <r>
      <rPr>
        <sz val="8"/>
        <color rgb="FF666666"/>
        <rFont val="Inherit"/>
        <family val="2"/>
      </rPr>
      <t>円</t>
    </r>
  </si>
  <si>
    <r>
      <t>254.7</t>
    </r>
    <r>
      <rPr>
        <sz val="8"/>
        <color rgb="FF666666"/>
        <rFont val="Inherit"/>
        <family val="2"/>
      </rPr>
      <t>円</t>
    </r>
  </si>
  <si>
    <r>
      <t>20.9</t>
    </r>
    <r>
      <rPr>
        <sz val="8"/>
        <color rgb="FF666666"/>
        <rFont val="Inherit"/>
        <family val="2"/>
      </rPr>
      <t>円</t>
    </r>
  </si>
  <si>
    <r>
      <t>273.9</t>
    </r>
    <r>
      <rPr>
        <sz val="8"/>
        <color rgb="FF666666"/>
        <rFont val="Inherit"/>
        <family val="2"/>
      </rPr>
      <t>円</t>
    </r>
  </si>
  <si>
    <r>
      <t>37.2</t>
    </r>
    <r>
      <rPr>
        <sz val="8"/>
        <color rgb="FF666666"/>
        <rFont val="Inherit"/>
        <family val="2"/>
      </rPr>
      <t>円</t>
    </r>
  </si>
  <si>
    <r>
      <t>308.9</t>
    </r>
    <r>
      <rPr>
        <sz val="8"/>
        <color rgb="FF666666"/>
        <rFont val="Inherit"/>
        <family val="2"/>
      </rPr>
      <t>円</t>
    </r>
  </si>
  <si>
    <r>
      <t>40.3</t>
    </r>
    <r>
      <rPr>
        <sz val="8"/>
        <color rgb="FF666666"/>
        <rFont val="Inherit"/>
        <family val="2"/>
      </rPr>
      <t>円</t>
    </r>
  </si>
  <si>
    <r>
      <t>343.8</t>
    </r>
    <r>
      <rPr>
        <sz val="8"/>
        <color rgb="FF666666"/>
        <rFont val="Inherit"/>
        <family val="2"/>
      </rPr>
      <t>円</t>
    </r>
  </si>
  <si>
    <r>
      <t>59.7</t>
    </r>
    <r>
      <rPr>
        <sz val="8"/>
        <color rgb="FF666666"/>
        <rFont val="Inherit"/>
        <family val="2"/>
      </rPr>
      <t>円</t>
    </r>
  </si>
  <si>
    <r>
      <t>396.5</t>
    </r>
    <r>
      <rPr>
        <sz val="8"/>
        <color rgb="FF666666"/>
        <rFont val="Inherit"/>
        <family val="2"/>
      </rPr>
      <t>円</t>
    </r>
  </si>
  <si>
    <r>
      <t>79.7</t>
    </r>
    <r>
      <rPr>
        <sz val="8"/>
        <color rgb="FF666666"/>
        <rFont val="Inherit"/>
        <family val="2"/>
      </rPr>
      <t>円</t>
    </r>
  </si>
  <si>
    <r>
      <t>465.7</t>
    </r>
    <r>
      <rPr>
        <sz val="8"/>
        <color rgb="FF666666"/>
        <rFont val="Inherit"/>
        <family val="2"/>
      </rPr>
      <t>円</t>
    </r>
  </si>
  <si>
    <r>
      <t>89.5</t>
    </r>
    <r>
      <rPr>
        <sz val="8"/>
        <color rgb="FF666666"/>
        <rFont val="Inherit"/>
        <family val="2"/>
      </rPr>
      <t>円</t>
    </r>
  </si>
  <si>
    <r>
      <t>484.0</t>
    </r>
    <r>
      <rPr>
        <sz val="8"/>
        <color rgb="FF666666"/>
        <rFont val="Inherit"/>
        <family val="2"/>
      </rPr>
      <t>円</t>
    </r>
  </si>
  <si>
    <r>
      <t>30.5</t>
    </r>
    <r>
      <rPr>
        <sz val="8"/>
        <color rgb="FF666666"/>
        <rFont val="Inherit"/>
        <family val="2"/>
      </rPr>
      <t>円</t>
    </r>
  </si>
  <si>
    <t>18.00 円</t>
  </si>
  <si>
    <t>ROE</t>
    <phoneticPr fontId="3"/>
  </si>
  <si>
    <r>
      <t>8.8</t>
    </r>
    <r>
      <rPr>
        <sz val="8"/>
        <color rgb="FF666666"/>
        <rFont val="Inherit"/>
        <family val="2"/>
      </rPr>
      <t>円</t>
    </r>
  </si>
  <si>
    <r>
      <t>59.5</t>
    </r>
    <r>
      <rPr>
        <sz val="8"/>
        <color rgb="FF666666"/>
        <rFont val="Inherit"/>
        <family val="2"/>
      </rPr>
      <t>円</t>
    </r>
  </si>
  <si>
    <r>
      <t>92.3</t>
    </r>
    <r>
      <rPr>
        <sz val="8"/>
        <color rgb="FF666666"/>
        <rFont val="Inherit"/>
        <family val="2"/>
      </rPr>
      <t>円</t>
    </r>
  </si>
  <si>
    <r>
      <t>559.0</t>
    </r>
    <r>
      <rPr>
        <sz val="8"/>
        <color rgb="FF666666"/>
        <rFont val="Inherit"/>
        <family val="2"/>
      </rPr>
      <t>円</t>
    </r>
  </si>
  <si>
    <r>
      <t>24.1</t>
    </r>
    <r>
      <rPr>
        <sz val="8"/>
        <color rgb="FF666666"/>
        <rFont val="Inherit"/>
        <family val="2"/>
      </rPr>
      <t>円</t>
    </r>
  </si>
  <si>
    <t>20.00 円</t>
  </si>
  <si>
    <r>
      <t>17.3</t>
    </r>
    <r>
      <rPr>
        <sz val="8"/>
        <color rgb="FF666666"/>
        <rFont val="Inherit"/>
        <family val="2"/>
      </rPr>
      <t>円</t>
    </r>
  </si>
  <si>
    <r>
      <t>41.4</t>
    </r>
    <r>
      <rPr>
        <sz val="8"/>
        <color rgb="FF666666"/>
        <rFont val="Inherit"/>
        <family val="2"/>
      </rPr>
      <t>円</t>
    </r>
  </si>
  <si>
    <r>
      <t>2.0</t>
    </r>
    <r>
      <rPr>
        <sz val="8"/>
        <color rgb="FF666666"/>
        <rFont val="Inherit"/>
        <family val="2"/>
      </rPr>
      <t>円</t>
    </r>
  </si>
  <si>
    <r>
      <t>98.7</t>
    </r>
    <r>
      <rPr>
        <sz val="8"/>
        <color rgb="FF666666"/>
        <rFont val="Inherit"/>
        <family val="2"/>
      </rPr>
      <t>円</t>
    </r>
  </si>
  <si>
    <r>
      <t>639.3</t>
    </r>
    <r>
      <rPr>
        <sz val="8"/>
        <color rgb="FF666666"/>
        <rFont val="Inherit"/>
        <family val="2"/>
      </rPr>
      <t>円</t>
    </r>
  </si>
  <si>
    <t>2024/10予</t>
  </si>
  <si>
    <r>
      <t>98.9</t>
    </r>
    <r>
      <rPr>
        <sz val="8"/>
        <color rgb="FF666666"/>
        <rFont val="Inherit"/>
        <family val="2"/>
      </rPr>
      <t>円</t>
    </r>
  </si>
  <si>
    <r>
      <t>38.0</t>
    </r>
    <r>
      <rPr>
        <sz val="8"/>
        <color rgb="FF666666"/>
        <rFont val="Inherit"/>
        <family val="2"/>
      </rPr>
      <t>円</t>
    </r>
  </si>
  <si>
    <t>23.00 円</t>
  </si>
  <si>
    <t>2024/10(予)</t>
  </si>
  <si>
    <t>24.00 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</si>
</sst>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;@"/>
    <numFmt numFmtId="177" formatCode="0.0%"/>
    <numFmt numFmtId="178" formatCode="0.0"/>
  </numFmts>
  <fonts count="17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0"/>
      <color theme="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8"/>
      <color rgb="FF666666"/>
      <name val="Inherit"/>
      <family val="2"/>
    </font>
    <font>
      <sz val="9"/>
      <color rgb="FFFF0000"/>
      <name val="Inherit"/>
      <family val="2"/>
    </font>
    <font>
      <sz val="9"/>
      <color rgb="FF333333"/>
      <name val="Inherit"/>
      <family val="2"/>
    </font>
    <font>
      <b/>
      <sz val="9"/>
      <color rgb="FF333333"/>
      <name val="Inherit"/>
      <family val="2"/>
    </font>
    <font>
      <sz val="8"/>
      <color theme="1"/>
      <name val="Yu Gothic"/>
      <family val="2"/>
      <scheme val="minor"/>
    </font>
    <font>
      <b/>
      <sz val="10"/>
      <color theme="1"/>
      <name val="ＭＳ Ｐゴシック"/>
      <family val="3"/>
      <charset val="128"/>
    </font>
    <font>
      <b/>
      <sz val="9"/>
      <color rgb="FFFF0000"/>
      <name val="Inherit"/>
      <family val="2"/>
    </font>
    <font>
      <sz val="8"/>
      <color theme="1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6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rgb="FFFDE9D9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00FFCC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degree="180">
        <stop position="0">
          <color rgb="FFFFC000"/>
        </stop>
        <stop position="1">
          <color theme="0"/>
        </stop>
      </gradientFill>
    </fill>
    <fill>
      <patternFill patternType="solid">
        <fgColor rgb="FF00FFCC"/>
        <bgColor auto="1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3C3C3"/>
      </left>
      <right style="medium">
        <color rgb="FFC3C3C3"/>
      </right>
      <top style="medium">
        <color rgb="FFC3C3C3"/>
      </top>
      <bottom style="medium">
        <color rgb="FFC3C3C3"/>
      </bottom>
      <diagonal/>
    </border>
    <border>
      <left style="medium">
        <color rgb="FFC3C3C3"/>
      </left>
      <right/>
      <top style="medium">
        <color rgb="FFC3C3C3"/>
      </top>
      <bottom style="medium">
        <color rgb="FFC3C3C3"/>
      </bottom>
      <diagonal/>
    </border>
    <border>
      <left style="mediumDashed">
        <color rgb="FFC3C3C3"/>
      </left>
      <right style="medium">
        <color rgb="FFC3C3C3"/>
      </right>
      <top style="medium">
        <color rgb="FFC3C3C3"/>
      </top>
      <bottom style="medium">
        <color rgb="FFC3C3C3"/>
      </bottom>
      <diagonal/>
    </border>
    <border>
      <left/>
      <right style="medium">
        <color rgb="FFC3C3C3"/>
      </right>
      <top style="medium">
        <color rgb="FFC3C3C3"/>
      </top>
      <bottom style="medium">
        <color rgb="FFC3C3C3"/>
      </bottom>
      <diagonal/>
    </border>
    <border>
      <left/>
      <right/>
      <top style="medium">
        <color rgb="FFC3C3C3"/>
      </top>
      <bottom style="medium">
        <color rgb="FFC3C3C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85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8" fontId="2" fillId="0" borderId="0" xfId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177" fontId="2" fillId="0" borderId="0" xfId="2" applyNumberFormat="1" applyFont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38" fontId="2" fillId="0" borderId="0" xfId="1" applyFont="1" applyAlignment="1">
      <alignment horizontal="center" vertical="center"/>
    </xf>
    <xf numFmtId="178" fontId="2" fillId="0" borderId="0" xfId="0" applyNumberFormat="1" applyFont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78" fontId="2" fillId="4" borderId="0" xfId="0" applyNumberFormat="1" applyFont="1" applyFill="1" applyAlignment="1">
      <alignment vertical="center"/>
    </xf>
    <xf numFmtId="177" fontId="2" fillId="4" borderId="0" xfId="2" applyNumberFormat="1" applyFont="1" applyFill="1" applyAlignment="1">
      <alignment vertical="center"/>
    </xf>
    <xf numFmtId="178" fontId="2" fillId="2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178" fontId="8" fillId="4" borderId="0" xfId="0" applyNumberFormat="1" applyFont="1" applyFill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17" fontId="11" fillId="6" borderId="2" xfId="0" applyNumberFormat="1" applyFont="1" applyFill="1" applyBorder="1" applyAlignment="1">
      <alignment horizontal="left" vertical="center"/>
    </xf>
    <xf numFmtId="3" fontId="12" fillId="6" borderId="3" xfId="0" applyNumberFormat="1" applyFont="1" applyFill="1" applyBorder="1" applyAlignment="1">
      <alignment horizontal="right" vertical="center"/>
    </xf>
    <xf numFmtId="10" fontId="11" fillId="6" borderId="4" xfId="0" applyNumberFormat="1" applyFont="1" applyFill="1" applyBorder="1" applyAlignment="1">
      <alignment horizontal="right" vertical="center"/>
    </xf>
    <xf numFmtId="10" fontId="10" fillId="6" borderId="4" xfId="0" applyNumberFormat="1" applyFont="1" applyFill="1" applyBorder="1" applyAlignment="1">
      <alignment horizontal="right" vertical="center"/>
    </xf>
    <xf numFmtId="0" fontId="11" fillId="6" borderId="3" xfId="0" applyFont="1" applyFill="1" applyBorder="1" applyAlignment="1">
      <alignment horizontal="right" vertical="center"/>
    </xf>
    <xf numFmtId="17" fontId="11" fillId="7" borderId="2" xfId="0" applyNumberFormat="1" applyFont="1" applyFill="1" applyBorder="1" applyAlignment="1">
      <alignment horizontal="left" vertical="center"/>
    </xf>
    <xf numFmtId="3" fontId="12" fillId="7" borderId="3" xfId="0" applyNumberFormat="1" applyFont="1" applyFill="1" applyBorder="1" applyAlignment="1">
      <alignment horizontal="right" vertical="center"/>
    </xf>
    <xf numFmtId="10" fontId="10" fillId="7" borderId="4" xfId="0" applyNumberFormat="1" applyFont="1" applyFill="1" applyBorder="1" applyAlignment="1">
      <alignment horizontal="right" vertical="center"/>
    </xf>
    <xf numFmtId="10" fontId="11" fillId="7" borderId="4" xfId="0" applyNumberFormat="1" applyFont="1" applyFill="1" applyBorder="1" applyAlignment="1">
      <alignment horizontal="right" vertical="center"/>
    </xf>
    <xf numFmtId="0" fontId="11" fillId="7" borderId="3" xfId="0" applyFont="1" applyFill="1" applyBorder="1" applyAlignment="1">
      <alignment horizontal="right" vertical="center"/>
    </xf>
    <xf numFmtId="0" fontId="11" fillId="6" borderId="2" xfId="0" applyFont="1" applyFill="1" applyBorder="1" applyAlignment="1">
      <alignment horizontal="right" vertical="center"/>
    </xf>
    <xf numFmtId="0" fontId="11" fillId="7" borderId="2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38" fontId="2" fillId="8" borderId="0" xfId="1" applyFont="1" applyFill="1" applyAlignment="1">
      <alignment vertical="center"/>
    </xf>
    <xf numFmtId="178" fontId="2" fillId="8" borderId="0" xfId="0" applyNumberFormat="1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17" fontId="11" fillId="9" borderId="5" xfId="0" applyNumberFormat="1" applyFont="1" applyFill="1" applyBorder="1" applyAlignment="1">
      <alignment horizontal="left" vertical="center" wrapText="1"/>
    </xf>
    <xf numFmtId="0" fontId="11" fillId="6" borderId="6" xfId="0" applyFont="1" applyFill="1" applyBorder="1" applyAlignment="1">
      <alignment horizontal="right" vertical="center" wrapText="1"/>
    </xf>
    <xf numFmtId="0" fontId="11" fillId="10" borderId="5" xfId="0" applyFont="1" applyFill="1" applyBorder="1" applyAlignment="1">
      <alignment horizontal="left" vertical="center" wrapText="1"/>
    </xf>
    <xf numFmtId="38" fontId="2" fillId="11" borderId="0" xfId="1" applyFont="1" applyFill="1" applyAlignment="1">
      <alignment vertical="center"/>
    </xf>
    <xf numFmtId="38" fontId="2" fillId="2" borderId="0" xfId="1" applyFont="1" applyFill="1" applyAlignment="1">
      <alignment vertical="center"/>
    </xf>
    <xf numFmtId="38" fontId="5" fillId="0" borderId="0" xfId="1" applyFont="1" applyAlignment="1">
      <alignment vertical="center"/>
    </xf>
    <xf numFmtId="38" fontId="2" fillId="4" borderId="0" xfId="1" applyFont="1" applyFill="1" applyAlignment="1">
      <alignment horizontal="center" vertical="center"/>
    </xf>
    <xf numFmtId="177" fontId="2" fillId="3" borderId="0" xfId="2" applyNumberFormat="1" applyFont="1" applyFill="1" applyAlignment="1">
      <alignment horizontal="center" vertical="center"/>
    </xf>
    <xf numFmtId="38" fontId="2" fillId="0" borderId="0" xfId="0" applyNumberFormat="1" applyFont="1" applyAlignment="1">
      <alignment horizontal="center" vertical="center"/>
    </xf>
    <xf numFmtId="177" fontId="2" fillId="0" borderId="0" xfId="2" applyNumberFormat="1" applyFont="1" applyAlignment="1">
      <alignment horizontal="center" vertical="center"/>
    </xf>
    <xf numFmtId="177" fontId="2" fillId="13" borderId="9" xfId="0" applyNumberFormat="1" applyFont="1" applyFill="1" applyBorder="1" applyAlignment="1">
      <alignment vertical="center"/>
    </xf>
    <xf numFmtId="177" fontId="2" fillId="13" borderId="11" xfId="0" applyNumberFormat="1" applyFont="1" applyFill="1" applyBorder="1" applyAlignment="1">
      <alignment vertical="center"/>
    </xf>
    <xf numFmtId="38" fontId="2" fillId="13" borderId="11" xfId="0" applyNumberFormat="1" applyFont="1" applyFill="1" applyBorder="1" applyAlignment="1">
      <alignment vertical="center"/>
    </xf>
    <xf numFmtId="177" fontId="2" fillId="13" borderId="14" xfId="0" applyNumberFormat="1" applyFont="1" applyFill="1" applyBorder="1" applyAlignment="1">
      <alignment vertical="center"/>
    </xf>
    <xf numFmtId="9" fontId="2" fillId="0" borderId="0" xfId="2" applyFont="1" applyAlignment="1">
      <alignment vertical="center"/>
    </xf>
    <xf numFmtId="177" fontId="14" fillId="12" borderId="0" xfId="2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 wrapText="1"/>
    </xf>
    <xf numFmtId="0" fontId="12" fillId="7" borderId="3" xfId="0" applyFont="1" applyFill="1" applyBorder="1" applyAlignment="1">
      <alignment horizontal="right" vertical="center"/>
    </xf>
    <xf numFmtId="0" fontId="12" fillId="6" borderId="3" xfId="0" applyFont="1" applyFill="1" applyBorder="1" applyAlignment="1">
      <alignment horizontal="right" vertical="center"/>
    </xf>
    <xf numFmtId="0" fontId="2" fillId="0" borderId="0" xfId="0" applyFont="1" applyAlignment="1">
      <alignment vertical="top"/>
    </xf>
    <xf numFmtId="0" fontId="11" fillId="6" borderId="2" xfId="0" applyFont="1" applyFill="1" applyBorder="1" applyAlignment="1">
      <alignment horizontal="left" vertical="center"/>
    </xf>
    <xf numFmtId="56" fontId="2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56" fontId="2" fillId="0" borderId="0" xfId="0" applyNumberFormat="1" applyFont="1" applyAlignment="1">
      <alignment vertical="center"/>
    </xf>
    <xf numFmtId="38" fontId="5" fillId="14" borderId="0" xfId="1" applyFont="1" applyFill="1" applyAlignment="1">
      <alignment vertical="center"/>
    </xf>
    <xf numFmtId="177" fontId="2" fillId="11" borderId="0" xfId="2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11" fillId="7" borderId="2" xfId="0" applyFont="1" applyFill="1" applyBorder="1" applyAlignment="1">
      <alignment horizontal="left" vertical="center"/>
    </xf>
    <xf numFmtId="56" fontId="0" fillId="0" borderId="0" xfId="0" applyNumberFormat="1"/>
    <xf numFmtId="0" fontId="15" fillId="6" borderId="3" xfId="0" applyFont="1" applyFill="1" applyBorder="1" applyAlignment="1">
      <alignment horizontal="right" vertical="center"/>
    </xf>
    <xf numFmtId="0" fontId="15" fillId="7" borderId="3" xfId="0" applyFont="1" applyFill="1" applyBorder="1" applyAlignment="1">
      <alignment horizontal="right" vertical="center"/>
    </xf>
    <xf numFmtId="56" fontId="16" fillId="0" borderId="0" xfId="0" applyNumberFormat="1" applyFont="1" applyAlignment="1">
      <alignment vertical="center"/>
    </xf>
    <xf numFmtId="0" fontId="11" fillId="7" borderId="4" xfId="0" applyFont="1" applyFill="1" applyBorder="1" applyAlignment="1">
      <alignment horizontal="right" vertical="center"/>
    </xf>
    <xf numFmtId="177" fontId="2" fillId="15" borderId="0" xfId="0" applyNumberFormat="1" applyFont="1" applyFill="1" applyAlignment="1">
      <alignment horizontal="center" vertical="center"/>
    </xf>
    <xf numFmtId="177" fontId="2" fillId="15" borderId="0" xfId="2" applyNumberFormat="1" applyFont="1" applyFill="1" applyAlignment="1">
      <alignment horizontal="center" vertical="center"/>
    </xf>
    <xf numFmtId="0" fontId="2" fillId="0" borderId="0" xfId="0" applyFont="1" applyAlignment="1">
      <alignment vertical="top" wrapText="1"/>
    </xf>
    <xf numFmtId="9" fontId="2" fillId="0" borderId="0" xfId="2" applyFont="1" applyFill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9" fontId="2" fillId="0" borderId="0" xfId="2" applyFont="1" applyAlignment="1">
      <alignment horizontal="center" vertical="center"/>
    </xf>
    <xf numFmtId="9" fontId="8" fillId="0" borderId="0" xfId="2" applyFont="1" applyAlignment="1">
      <alignment horizontal="center" vertical="center"/>
    </xf>
    <xf numFmtId="0" fontId="2" fillId="0" borderId="0" xfId="0" applyFont="1" applyAlignment="1">
      <alignment vertical="top"/>
    </xf>
    <xf numFmtId="0" fontId="2" fillId="13" borderId="7" xfId="0" applyFont="1" applyFill="1" applyBorder="1" applyAlignment="1">
      <alignment vertical="center" wrapText="1"/>
    </xf>
    <xf numFmtId="0" fontId="2" fillId="13" borderId="8" xfId="0" applyFont="1" applyFill="1" applyBorder="1" applyAlignment="1">
      <alignment vertical="center" wrapText="1"/>
    </xf>
    <xf numFmtId="0" fontId="2" fillId="13" borderId="10" xfId="0" applyFont="1" applyFill="1" applyBorder="1" applyAlignment="1">
      <alignment vertical="center" wrapText="1"/>
    </xf>
    <xf numFmtId="0" fontId="2" fillId="13" borderId="0" xfId="0" applyFont="1" applyFill="1" applyAlignment="1">
      <alignment vertical="center" wrapText="1"/>
    </xf>
    <xf numFmtId="0" fontId="2" fillId="13" borderId="12" xfId="0" applyFont="1" applyFill="1" applyBorder="1" applyAlignment="1">
      <alignment vertical="center" wrapText="1"/>
    </xf>
    <xf numFmtId="0" fontId="2" fillId="13" borderId="13" xfId="0" applyFont="1" applyFill="1" applyBorder="1" applyAlignment="1">
      <alignment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90111874313582"/>
          <c:y val="5.2757793764988008E-2"/>
          <c:w val="0.80450754825859538"/>
          <c:h val="0.703173398289242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テンプレート!$J$1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512-43D7-8D6C-CB9275B2028C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054-423B-B144-E63C5B276CF7}"/>
              </c:ext>
            </c:extLst>
          </c:dPt>
          <c:cat>
            <c:strRef>
              <c:f>テンプレート!$E$9:$E$30</c:f>
              <c:strCache>
                <c:ptCount val="22"/>
                <c:pt idx="0">
                  <c:v>2007年9月</c:v>
                </c:pt>
                <c:pt idx="1">
                  <c:v>2008年9月</c:v>
                </c:pt>
                <c:pt idx="2">
                  <c:v>2009年9月</c:v>
                </c:pt>
                <c:pt idx="3">
                  <c:v>2010/10 変</c:v>
                </c:pt>
                <c:pt idx="4">
                  <c:v>2011年10月</c:v>
                </c:pt>
                <c:pt idx="5">
                  <c:v>2012年10月</c:v>
                </c:pt>
                <c:pt idx="6">
                  <c:v>2013年10月</c:v>
                </c:pt>
                <c:pt idx="7">
                  <c:v>2014年10月</c:v>
                </c:pt>
                <c:pt idx="8">
                  <c:v>2015年10月</c:v>
                </c:pt>
                <c:pt idx="9">
                  <c:v>2016年10月</c:v>
                </c:pt>
                <c:pt idx="10">
                  <c:v>2017年10月</c:v>
                </c:pt>
                <c:pt idx="11">
                  <c:v>2018年10月</c:v>
                </c:pt>
                <c:pt idx="12">
                  <c:v>2019年10月</c:v>
                </c:pt>
                <c:pt idx="13">
                  <c:v>2020年10月</c:v>
                </c:pt>
                <c:pt idx="14">
                  <c:v>2021年10月</c:v>
                </c:pt>
                <c:pt idx="15">
                  <c:v>2022年10月</c:v>
                </c:pt>
                <c:pt idx="16">
                  <c:v>2023年10月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</c:strCache>
            </c:strRef>
          </c:cat>
          <c:val>
            <c:numRef>
              <c:f>テンプレート!$J$9:$J$30</c:f>
              <c:numCache>
                <c:formatCode>#,##0_);[Red]\(#,##0\)</c:formatCode>
                <c:ptCount val="22"/>
                <c:pt idx="0">
                  <c:v>179</c:v>
                </c:pt>
                <c:pt idx="1">
                  <c:v>34</c:v>
                </c:pt>
                <c:pt idx="2">
                  <c:v>-654</c:v>
                </c:pt>
                <c:pt idx="3">
                  <c:v>169</c:v>
                </c:pt>
                <c:pt idx="4">
                  <c:v>23</c:v>
                </c:pt>
                <c:pt idx="5">
                  <c:v>-185</c:v>
                </c:pt>
                <c:pt idx="6">
                  <c:v>132</c:v>
                </c:pt>
                <c:pt idx="7">
                  <c:v>185</c:v>
                </c:pt>
                <c:pt idx="8">
                  <c:v>145</c:v>
                </c:pt>
                <c:pt idx="9">
                  <c:v>134</c:v>
                </c:pt>
                <c:pt idx="10">
                  <c:v>238</c:v>
                </c:pt>
                <c:pt idx="11">
                  <c:v>258</c:v>
                </c:pt>
                <c:pt idx="12">
                  <c:v>382</c:v>
                </c:pt>
                <c:pt idx="13">
                  <c:v>510</c:v>
                </c:pt>
                <c:pt idx="14">
                  <c:v>573</c:v>
                </c:pt>
                <c:pt idx="15">
                  <c:v>591</c:v>
                </c:pt>
                <c:pt idx="16">
                  <c:v>632</c:v>
                </c:pt>
                <c:pt idx="17">
                  <c:v>691.14815999999985</c:v>
                </c:pt>
                <c:pt idx="18">
                  <c:v>715.3383455999998</c:v>
                </c:pt>
                <c:pt idx="19">
                  <c:v>740.37518769599967</c:v>
                </c:pt>
                <c:pt idx="20">
                  <c:v>766.28831926535963</c:v>
                </c:pt>
                <c:pt idx="21">
                  <c:v>793.10841043964706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6-4895-9DC6-ED2351779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0109944"/>
        <c:axId val="600111256"/>
      </c:barChart>
      <c:lineChart>
        <c:grouping val="standard"/>
        <c:varyColors val="0"/>
        <c:ser>
          <c:idx val="1"/>
          <c:order val="1"/>
          <c:tx>
            <c:strRef>
              <c:f>テンプレート!$L$1</c:f>
              <c:strCache>
                <c:ptCount val="1"/>
                <c:pt idx="0">
                  <c:v>EPS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43650881405781722"/>
                  <c:y val="0.3242123965273571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cat>
            <c:strRef>
              <c:f>テンプレート!$E$9:$E$30</c:f>
              <c:strCache>
                <c:ptCount val="22"/>
                <c:pt idx="0">
                  <c:v>2007年9月</c:v>
                </c:pt>
                <c:pt idx="1">
                  <c:v>2008年9月</c:v>
                </c:pt>
                <c:pt idx="2">
                  <c:v>2009年9月</c:v>
                </c:pt>
                <c:pt idx="3">
                  <c:v>2010/10 変</c:v>
                </c:pt>
                <c:pt idx="4">
                  <c:v>2011年10月</c:v>
                </c:pt>
                <c:pt idx="5">
                  <c:v>2012年10月</c:v>
                </c:pt>
                <c:pt idx="6">
                  <c:v>2013年10月</c:v>
                </c:pt>
                <c:pt idx="7">
                  <c:v>2014年10月</c:v>
                </c:pt>
                <c:pt idx="8">
                  <c:v>2015年10月</c:v>
                </c:pt>
                <c:pt idx="9">
                  <c:v>2016年10月</c:v>
                </c:pt>
                <c:pt idx="10">
                  <c:v>2017年10月</c:v>
                </c:pt>
                <c:pt idx="11">
                  <c:v>2018年10月</c:v>
                </c:pt>
                <c:pt idx="12">
                  <c:v>2019年10月</c:v>
                </c:pt>
                <c:pt idx="13">
                  <c:v>2020年10月</c:v>
                </c:pt>
                <c:pt idx="14">
                  <c:v>2021年10月</c:v>
                </c:pt>
                <c:pt idx="15">
                  <c:v>2022年10月</c:v>
                </c:pt>
                <c:pt idx="16">
                  <c:v>2023年10月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</c:strCache>
            </c:strRef>
          </c:cat>
          <c:val>
            <c:numRef>
              <c:f>テンプレート!$L$9:$L$30</c:f>
              <c:numCache>
                <c:formatCode>0.0</c:formatCode>
                <c:ptCount val="22"/>
                <c:pt idx="0">
                  <c:v>28</c:v>
                </c:pt>
                <c:pt idx="1">
                  <c:v>5.3</c:v>
                </c:pt>
                <c:pt idx="2">
                  <c:v>0</c:v>
                </c:pt>
                <c:pt idx="3">
                  <c:v>26.4</c:v>
                </c:pt>
                <c:pt idx="4">
                  <c:v>3.6</c:v>
                </c:pt>
                <c:pt idx="5">
                  <c:v>0</c:v>
                </c:pt>
                <c:pt idx="6">
                  <c:v>20.6</c:v>
                </c:pt>
                <c:pt idx="7">
                  <c:v>28.9</c:v>
                </c:pt>
                <c:pt idx="8">
                  <c:v>22.7</c:v>
                </c:pt>
                <c:pt idx="9">
                  <c:v>20.9</c:v>
                </c:pt>
                <c:pt idx="10">
                  <c:v>37.200000000000003</c:v>
                </c:pt>
                <c:pt idx="11">
                  <c:v>40.299999999999997</c:v>
                </c:pt>
                <c:pt idx="12">
                  <c:v>59.7</c:v>
                </c:pt>
                <c:pt idx="13">
                  <c:v>79.7</c:v>
                </c:pt>
                <c:pt idx="14">
                  <c:v>89.5</c:v>
                </c:pt>
                <c:pt idx="15">
                  <c:v>92.3</c:v>
                </c:pt>
                <c:pt idx="16">
                  <c:v>98.7</c:v>
                </c:pt>
                <c:pt idx="17">
                  <c:v>107.95420649214657</c:v>
                </c:pt>
                <c:pt idx="18">
                  <c:v>111.7326037193717</c:v>
                </c:pt>
                <c:pt idx="19">
                  <c:v>115.64324484954969</c:v>
                </c:pt>
                <c:pt idx="20">
                  <c:v>119.69075841928392</c:v>
                </c:pt>
                <c:pt idx="21">
                  <c:v>123.87993496395885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B6-4895-9DC6-ED2351779875}"/>
            </c:ext>
          </c:extLst>
        </c:ser>
        <c:ser>
          <c:idx val="2"/>
          <c:order val="2"/>
          <c:tx>
            <c:strRef>
              <c:f>テンプレート!$Q$1</c:f>
              <c:strCache>
                <c:ptCount val="1"/>
                <c:pt idx="0">
                  <c:v>配当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strRef>
              <c:f>テンプレート!$E$9:$E$30</c:f>
              <c:strCache>
                <c:ptCount val="22"/>
                <c:pt idx="0">
                  <c:v>2007年9月</c:v>
                </c:pt>
                <c:pt idx="1">
                  <c:v>2008年9月</c:v>
                </c:pt>
                <c:pt idx="2">
                  <c:v>2009年9月</c:v>
                </c:pt>
                <c:pt idx="3">
                  <c:v>2010/10 変</c:v>
                </c:pt>
                <c:pt idx="4">
                  <c:v>2011年10月</c:v>
                </c:pt>
                <c:pt idx="5">
                  <c:v>2012年10月</c:v>
                </c:pt>
                <c:pt idx="6">
                  <c:v>2013年10月</c:v>
                </c:pt>
                <c:pt idx="7">
                  <c:v>2014年10月</c:v>
                </c:pt>
                <c:pt idx="8">
                  <c:v>2015年10月</c:v>
                </c:pt>
                <c:pt idx="9">
                  <c:v>2016年10月</c:v>
                </c:pt>
                <c:pt idx="10">
                  <c:v>2017年10月</c:v>
                </c:pt>
                <c:pt idx="11">
                  <c:v>2018年10月</c:v>
                </c:pt>
                <c:pt idx="12">
                  <c:v>2019年10月</c:v>
                </c:pt>
                <c:pt idx="13">
                  <c:v>2020年10月</c:v>
                </c:pt>
                <c:pt idx="14">
                  <c:v>2021年10月</c:v>
                </c:pt>
                <c:pt idx="15">
                  <c:v>2022年10月</c:v>
                </c:pt>
                <c:pt idx="16">
                  <c:v>2023年10月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</c:strCache>
            </c:strRef>
          </c:cat>
          <c:val>
            <c:numRef>
              <c:f>テンプレート!$Q$9:$Q$30</c:f>
              <c:numCache>
                <c:formatCode>General</c:formatCode>
                <c:ptCount val="22"/>
                <c:pt idx="6" formatCode="#,##0_);[Red]\(#,##0\)">
                  <c:v>1.5</c:v>
                </c:pt>
                <c:pt idx="7" formatCode="#,##0_);[Red]\(#,##0\)">
                  <c:v>1.5</c:v>
                </c:pt>
                <c:pt idx="8" formatCode="#,##0_);[Red]\(#,##0\)">
                  <c:v>1.5</c:v>
                </c:pt>
                <c:pt idx="9" formatCode="#,##0_);[Red]\(#,##0\)">
                  <c:v>2.5</c:v>
                </c:pt>
                <c:pt idx="10" formatCode="#,##0_);[Red]\(#,##0\)">
                  <c:v>5</c:v>
                </c:pt>
                <c:pt idx="11" formatCode="#,##0_);[Red]\(#,##0\)">
                  <c:v>7</c:v>
                </c:pt>
                <c:pt idx="12" formatCode="#,##0_);[Red]\(#,##0\)">
                  <c:v>10</c:v>
                </c:pt>
                <c:pt idx="13" formatCode="#,##0_);[Red]\(#,##0\)">
                  <c:v>14</c:v>
                </c:pt>
                <c:pt idx="14" formatCode="#,##0_);[Red]\(#,##0\)">
                  <c:v>18</c:v>
                </c:pt>
                <c:pt idx="15" formatCode="#,##0_);[Red]\(#,##0\)">
                  <c:v>20</c:v>
                </c:pt>
                <c:pt idx="16" formatCode="#,##0_);[Red]\(#,##0\)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465-43CC-8783-AD8A9AC02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102728"/>
        <c:axId val="600101088"/>
      </c:lineChart>
      <c:catAx>
        <c:axId val="600109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00101088"/>
        <c:scaling>
          <c:orientation val="minMax"/>
          <c:max val="160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2728"/>
        <c:crosses val="max"/>
        <c:crossBetween val="between"/>
      </c:valAx>
      <c:catAx>
        <c:axId val="600102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0101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0033266644047"/>
          <c:y val="9.4490346240966458E-2"/>
          <c:w val="0.39483702835017964"/>
          <c:h val="0.158561464063567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94465264034509"/>
          <c:y val="3.7870767826262516E-2"/>
          <c:w val="0.81037466899104182"/>
          <c:h val="0.710682502479832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テンプレート!$F$1</c:f>
              <c:strCache>
                <c:ptCount val="1"/>
                <c:pt idx="0">
                  <c:v>売り上げ高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6391-47B8-AFB8-1A849F3892A3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534-4061-BB51-0A5C04010FCA}"/>
              </c:ext>
            </c:extLst>
          </c:dPt>
          <c:cat>
            <c:strRef>
              <c:f>テンプレート!$E$9:$E$30</c:f>
              <c:strCache>
                <c:ptCount val="22"/>
                <c:pt idx="0">
                  <c:v>2007年9月</c:v>
                </c:pt>
                <c:pt idx="1">
                  <c:v>2008年9月</c:v>
                </c:pt>
                <c:pt idx="2">
                  <c:v>2009年9月</c:v>
                </c:pt>
                <c:pt idx="3">
                  <c:v>2010/10 変</c:v>
                </c:pt>
                <c:pt idx="4">
                  <c:v>2011年10月</c:v>
                </c:pt>
                <c:pt idx="5">
                  <c:v>2012年10月</c:v>
                </c:pt>
                <c:pt idx="6">
                  <c:v>2013年10月</c:v>
                </c:pt>
                <c:pt idx="7">
                  <c:v>2014年10月</c:v>
                </c:pt>
                <c:pt idx="8">
                  <c:v>2015年10月</c:v>
                </c:pt>
                <c:pt idx="9">
                  <c:v>2016年10月</c:v>
                </c:pt>
                <c:pt idx="10">
                  <c:v>2017年10月</c:v>
                </c:pt>
                <c:pt idx="11">
                  <c:v>2018年10月</c:v>
                </c:pt>
                <c:pt idx="12">
                  <c:v>2019年10月</c:v>
                </c:pt>
                <c:pt idx="13">
                  <c:v>2020年10月</c:v>
                </c:pt>
                <c:pt idx="14">
                  <c:v>2021年10月</c:v>
                </c:pt>
                <c:pt idx="15">
                  <c:v>2022年10月</c:v>
                </c:pt>
                <c:pt idx="16">
                  <c:v>2023年10月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</c:strCache>
            </c:strRef>
          </c:cat>
          <c:val>
            <c:numRef>
              <c:f>テンプレート!$F$9:$F$30</c:f>
              <c:numCache>
                <c:formatCode>#,##0_);[Red]\(#,##0\)</c:formatCode>
                <c:ptCount val="22"/>
                <c:pt idx="0">
                  <c:v>2007</c:v>
                </c:pt>
                <c:pt idx="1">
                  <c:v>1657</c:v>
                </c:pt>
                <c:pt idx="2">
                  <c:v>1437</c:v>
                </c:pt>
                <c:pt idx="3">
                  <c:v>1808</c:v>
                </c:pt>
                <c:pt idx="4">
                  <c:v>1996</c:v>
                </c:pt>
                <c:pt idx="5">
                  <c:v>1948</c:v>
                </c:pt>
                <c:pt idx="6">
                  <c:v>2171</c:v>
                </c:pt>
                <c:pt idx="7">
                  <c:v>2423</c:v>
                </c:pt>
                <c:pt idx="8">
                  <c:v>2676</c:v>
                </c:pt>
                <c:pt idx="9">
                  <c:v>3108</c:v>
                </c:pt>
                <c:pt idx="10">
                  <c:v>3807</c:v>
                </c:pt>
                <c:pt idx="11">
                  <c:v>3399</c:v>
                </c:pt>
                <c:pt idx="12">
                  <c:v>3566</c:v>
                </c:pt>
                <c:pt idx="13">
                  <c:v>3854</c:v>
                </c:pt>
                <c:pt idx="14">
                  <c:v>3842</c:v>
                </c:pt>
                <c:pt idx="15">
                  <c:v>4232</c:v>
                </c:pt>
                <c:pt idx="16">
                  <c:v>4736</c:v>
                </c:pt>
                <c:pt idx="17">
                  <c:v>4901.7599999999993</c:v>
                </c:pt>
                <c:pt idx="18">
                  <c:v>5073.3215999999993</c:v>
                </c:pt>
                <c:pt idx="19">
                  <c:v>5250.8878559999985</c:v>
                </c:pt>
                <c:pt idx="20">
                  <c:v>5434.6689309599979</c:v>
                </c:pt>
                <c:pt idx="21">
                  <c:v>5624.882343543597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6-4895-9DC6-ED2351779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00109944"/>
        <c:axId val="600111256"/>
      </c:barChart>
      <c:barChart>
        <c:barDir val="col"/>
        <c:grouping val="clustered"/>
        <c:varyColors val="0"/>
        <c:ser>
          <c:idx val="1"/>
          <c:order val="1"/>
          <c:tx>
            <c:strRef>
              <c:f>テンプレート!$H$1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テンプレート!$E$9:$E$30</c:f>
              <c:strCache>
                <c:ptCount val="22"/>
                <c:pt idx="0">
                  <c:v>2007年9月</c:v>
                </c:pt>
                <c:pt idx="1">
                  <c:v>2008年9月</c:v>
                </c:pt>
                <c:pt idx="2">
                  <c:v>2009年9月</c:v>
                </c:pt>
                <c:pt idx="3">
                  <c:v>2010/10 変</c:v>
                </c:pt>
                <c:pt idx="4">
                  <c:v>2011年10月</c:v>
                </c:pt>
                <c:pt idx="5">
                  <c:v>2012年10月</c:v>
                </c:pt>
                <c:pt idx="6">
                  <c:v>2013年10月</c:v>
                </c:pt>
                <c:pt idx="7">
                  <c:v>2014年10月</c:v>
                </c:pt>
                <c:pt idx="8">
                  <c:v>2015年10月</c:v>
                </c:pt>
                <c:pt idx="9">
                  <c:v>2016年10月</c:v>
                </c:pt>
                <c:pt idx="10">
                  <c:v>2017年10月</c:v>
                </c:pt>
                <c:pt idx="11">
                  <c:v>2018年10月</c:v>
                </c:pt>
                <c:pt idx="12">
                  <c:v>2019年10月</c:v>
                </c:pt>
                <c:pt idx="13">
                  <c:v>2020年10月</c:v>
                </c:pt>
                <c:pt idx="14">
                  <c:v>2021年10月</c:v>
                </c:pt>
                <c:pt idx="15">
                  <c:v>2022年10月</c:v>
                </c:pt>
                <c:pt idx="16">
                  <c:v>2023年10月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</c:strCache>
            </c:strRef>
          </c:cat>
          <c:val>
            <c:numRef>
              <c:f>テンプレート!$H$9:$H$30</c:f>
              <c:numCache>
                <c:formatCode>#,##0_);[Red]\(#,##0\)</c:formatCode>
                <c:ptCount val="22"/>
                <c:pt idx="0">
                  <c:v>310</c:v>
                </c:pt>
                <c:pt idx="1">
                  <c:v>143</c:v>
                </c:pt>
                <c:pt idx="2">
                  <c:v>52</c:v>
                </c:pt>
                <c:pt idx="3">
                  <c:v>164</c:v>
                </c:pt>
                <c:pt idx="4">
                  <c:v>152</c:v>
                </c:pt>
                <c:pt idx="5">
                  <c:v>27</c:v>
                </c:pt>
                <c:pt idx="6">
                  <c:v>141</c:v>
                </c:pt>
                <c:pt idx="7">
                  <c:v>188</c:v>
                </c:pt>
                <c:pt idx="8">
                  <c:v>157</c:v>
                </c:pt>
                <c:pt idx="9">
                  <c:v>193</c:v>
                </c:pt>
                <c:pt idx="10">
                  <c:v>350</c:v>
                </c:pt>
                <c:pt idx="11">
                  <c:v>391</c:v>
                </c:pt>
                <c:pt idx="12">
                  <c:v>535</c:v>
                </c:pt>
                <c:pt idx="13">
                  <c:v>727</c:v>
                </c:pt>
                <c:pt idx="14">
                  <c:v>808</c:v>
                </c:pt>
                <c:pt idx="15">
                  <c:v>897</c:v>
                </c:pt>
                <c:pt idx="16">
                  <c:v>913</c:v>
                </c:pt>
                <c:pt idx="17">
                  <c:v>1004.8607999999998</c:v>
                </c:pt>
                <c:pt idx="18">
                  <c:v>1040.0309279999999</c:v>
                </c:pt>
                <c:pt idx="19">
                  <c:v>1076.4320104799997</c:v>
                </c:pt>
                <c:pt idx="20">
                  <c:v>1114.1071308467995</c:v>
                </c:pt>
                <c:pt idx="21">
                  <c:v>1153.1008804264372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B6-4895-9DC6-ED2351779875}"/>
            </c:ext>
          </c:extLst>
        </c:ser>
        <c:ser>
          <c:idx val="2"/>
          <c:order val="2"/>
          <c:tx>
            <c:strRef>
              <c:f>テンプレート!$J$1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テンプレート!$E$9:$E$30</c:f>
              <c:strCache>
                <c:ptCount val="22"/>
                <c:pt idx="0">
                  <c:v>2007年9月</c:v>
                </c:pt>
                <c:pt idx="1">
                  <c:v>2008年9月</c:v>
                </c:pt>
                <c:pt idx="2">
                  <c:v>2009年9月</c:v>
                </c:pt>
                <c:pt idx="3">
                  <c:v>2010/10 変</c:v>
                </c:pt>
                <c:pt idx="4">
                  <c:v>2011年10月</c:v>
                </c:pt>
                <c:pt idx="5">
                  <c:v>2012年10月</c:v>
                </c:pt>
                <c:pt idx="6">
                  <c:v>2013年10月</c:v>
                </c:pt>
                <c:pt idx="7">
                  <c:v>2014年10月</c:v>
                </c:pt>
                <c:pt idx="8">
                  <c:v>2015年10月</c:v>
                </c:pt>
                <c:pt idx="9">
                  <c:v>2016年10月</c:v>
                </c:pt>
                <c:pt idx="10">
                  <c:v>2017年10月</c:v>
                </c:pt>
                <c:pt idx="11">
                  <c:v>2018年10月</c:v>
                </c:pt>
                <c:pt idx="12">
                  <c:v>2019年10月</c:v>
                </c:pt>
                <c:pt idx="13">
                  <c:v>2020年10月</c:v>
                </c:pt>
                <c:pt idx="14">
                  <c:v>2021年10月</c:v>
                </c:pt>
                <c:pt idx="15">
                  <c:v>2022年10月</c:v>
                </c:pt>
                <c:pt idx="16">
                  <c:v>2023年10月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</c:strCache>
            </c:strRef>
          </c:cat>
          <c:val>
            <c:numRef>
              <c:f>テンプレート!$J$9:$J$30</c:f>
              <c:numCache>
                <c:formatCode>#,##0_);[Red]\(#,##0\)</c:formatCode>
                <c:ptCount val="22"/>
                <c:pt idx="0">
                  <c:v>179</c:v>
                </c:pt>
                <c:pt idx="1">
                  <c:v>34</c:v>
                </c:pt>
                <c:pt idx="2">
                  <c:v>-654</c:v>
                </c:pt>
                <c:pt idx="3">
                  <c:v>169</c:v>
                </c:pt>
                <c:pt idx="4">
                  <c:v>23</c:v>
                </c:pt>
                <c:pt idx="5">
                  <c:v>-185</c:v>
                </c:pt>
                <c:pt idx="6">
                  <c:v>132</c:v>
                </c:pt>
                <c:pt idx="7">
                  <c:v>185</c:v>
                </c:pt>
                <c:pt idx="8">
                  <c:v>145</c:v>
                </c:pt>
                <c:pt idx="9">
                  <c:v>134</c:v>
                </c:pt>
                <c:pt idx="10">
                  <c:v>238</c:v>
                </c:pt>
                <c:pt idx="11">
                  <c:v>258</c:v>
                </c:pt>
                <c:pt idx="12">
                  <c:v>382</c:v>
                </c:pt>
                <c:pt idx="13">
                  <c:v>510</c:v>
                </c:pt>
                <c:pt idx="14">
                  <c:v>573</c:v>
                </c:pt>
                <c:pt idx="15">
                  <c:v>591</c:v>
                </c:pt>
                <c:pt idx="16">
                  <c:v>632</c:v>
                </c:pt>
                <c:pt idx="17">
                  <c:v>691.14815999999985</c:v>
                </c:pt>
                <c:pt idx="18">
                  <c:v>715.3383455999998</c:v>
                </c:pt>
                <c:pt idx="19">
                  <c:v>740.37518769599967</c:v>
                </c:pt>
                <c:pt idx="20">
                  <c:v>766.28831926535963</c:v>
                </c:pt>
                <c:pt idx="21">
                  <c:v>793.10841043964706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BB-47D2-9CA5-229956E45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41583328"/>
        <c:axId val="641575784"/>
      </c:barChart>
      <c:catAx>
        <c:axId val="600109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8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41575784"/>
        <c:scaling>
          <c:orientation val="minMax"/>
          <c:max val="1600"/>
          <c:min val="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1583328"/>
        <c:crosses val="max"/>
        <c:crossBetween val="between"/>
      </c:valAx>
      <c:catAx>
        <c:axId val="641583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1575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00327967025512"/>
          <c:y val="7.4011183384685597E-2"/>
          <c:w val="0.34867062122435288"/>
          <c:h val="6.1308331009032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19051</xdr:colOff>
      <xdr:row>15</xdr:row>
      <xdr:rowOff>142875</xdr:rowOff>
    </xdr:from>
    <xdr:to>
      <xdr:col>29</xdr:col>
      <xdr:colOff>590551</xdr:colOff>
      <xdr:row>34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98EBF64-CBC3-4093-A874-4519A39EDA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28575</xdr:colOff>
      <xdr:row>1</xdr:row>
      <xdr:rowOff>57150</xdr:rowOff>
    </xdr:from>
    <xdr:to>
      <xdr:col>29</xdr:col>
      <xdr:colOff>571500</xdr:colOff>
      <xdr:row>16</xdr:row>
      <xdr:rowOff>9525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F8B5981-8E1B-477E-8346-2831193FAE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0.20143</cdr:x>
      <cdr:y>0.25418</cdr:y>
    </cdr:from>
    <cdr:to>
      <cdr:x>0.90375</cdr:x>
      <cdr:y>0.60201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8959ACE0-1CB5-4FC7-AE07-9DCB896E2D8A}"/>
            </a:ext>
          </a:extLst>
        </cdr:cNvPr>
        <cdr:cNvCxnSpPr/>
      </cdr:nvCxnSpPr>
      <cdr:spPr>
        <a:xfrm xmlns:a="http://schemas.openxmlformats.org/drawingml/2006/main" flipV="1">
          <a:off x="1076333" y="723886"/>
          <a:ext cx="3752864" cy="99061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FEDC9-5FBC-4180-80CC-489877B79D17}">
  <dimension ref="A1:V36"/>
  <sheetViews>
    <sheetView tabSelected="1" workbookViewId="0">
      <pane xSplit="1" ySplit="1" topLeftCell="B2" activePane="bottomRight" state="frozen"/>
      <selection pane="topRight" activeCell="C1" sqref="C1"/>
      <selection pane="bottomLeft" activeCell="A3" sqref="A3"/>
      <selection pane="bottomRight" activeCell="A4" sqref="A4"/>
    </sheetView>
  </sheetViews>
  <sheetFormatPr defaultRowHeight="12"/>
  <cols>
    <col min="1" max="1" width="18.375" style="1" customWidth="1"/>
    <col min="2" max="2" width="5.375" style="15" customWidth="1"/>
    <col min="3" max="3" width="7.875" style="15" customWidth="1"/>
    <col min="4" max="4" width="6.375" style="15" customWidth="1"/>
    <col min="5" max="5" width="9" style="15" bestFit="1" customWidth="1"/>
    <col min="6" max="6" width="5.875" style="15" customWidth="1"/>
    <col min="7" max="7" width="5.75" style="15" customWidth="1"/>
    <col min="8" max="8" width="5.875" style="15" customWidth="1"/>
    <col min="9" max="9" width="5.375" style="15" customWidth="1"/>
    <col min="10" max="10" width="5.5" style="15" customWidth="1"/>
    <col min="11" max="11" width="5.125" style="15" customWidth="1"/>
    <col min="12" max="12" width="5.375" style="15" customWidth="1"/>
    <col min="13" max="13" width="5.75" style="15" customWidth="1"/>
    <col min="14" max="14" width="4.75" style="15" bestFit="1" customWidth="1"/>
    <col min="15" max="16" width="4.5" style="15" customWidth="1"/>
    <col min="17" max="17" width="3.375" style="15" customWidth="1"/>
    <col min="18" max="18" width="4.375" style="15" customWidth="1"/>
    <col min="19" max="19" width="6" style="15" customWidth="1"/>
    <col min="20" max="20" width="5.25" style="15" customWidth="1"/>
    <col min="21" max="21" width="3.5" style="15" customWidth="1"/>
    <col min="22" max="22" width="5.75" style="15" customWidth="1"/>
    <col min="23" max="16384" width="9" style="15"/>
  </cols>
  <sheetData>
    <row r="1" spans="1:22" s="2" customFormat="1" ht="29.25" customHeight="1">
      <c r="A1" s="5" t="s">
        <v>2</v>
      </c>
      <c r="B1" s="7" t="s">
        <v>8</v>
      </c>
      <c r="C1" s="7" t="s">
        <v>9</v>
      </c>
      <c r="D1" s="7" t="s">
        <v>10</v>
      </c>
      <c r="E1" s="3" t="s">
        <v>1</v>
      </c>
      <c r="F1" s="3" t="s">
        <v>0</v>
      </c>
      <c r="G1" s="74" t="s">
        <v>25</v>
      </c>
      <c r="H1" s="3" t="s">
        <v>3</v>
      </c>
      <c r="I1" s="75" t="s">
        <v>5</v>
      </c>
      <c r="J1" s="3" t="s">
        <v>4</v>
      </c>
      <c r="K1" s="75" t="s">
        <v>26</v>
      </c>
      <c r="L1" s="11" t="s">
        <v>6</v>
      </c>
      <c r="M1" s="11" t="s">
        <v>7</v>
      </c>
      <c r="N1" s="10" t="s">
        <v>11</v>
      </c>
      <c r="O1" s="10" t="s">
        <v>12</v>
      </c>
      <c r="P1" s="10" t="s">
        <v>85</v>
      </c>
      <c r="Q1" s="3" t="s">
        <v>13</v>
      </c>
      <c r="R1" s="3" t="s">
        <v>14</v>
      </c>
      <c r="S1" s="59" t="s">
        <v>34</v>
      </c>
      <c r="T1" s="59" t="s">
        <v>35</v>
      </c>
      <c r="V1" s="63" t="s">
        <v>36</v>
      </c>
    </row>
    <row r="2" spans="1:22" ht="41.25" customHeight="1" thickBot="1">
      <c r="A2" s="53" t="s">
        <v>39</v>
      </c>
      <c r="B2" s="40">
        <v>1318</v>
      </c>
      <c r="C2" s="8"/>
      <c r="D2" s="8"/>
      <c r="E2" s="34">
        <f>+E25</f>
        <v>45200</v>
      </c>
      <c r="F2" s="43">
        <f t="shared" ref="F2:M2" si="0">+F25</f>
        <v>4736</v>
      </c>
      <c r="G2" s="73">
        <f t="shared" si="0"/>
        <v>0.11909262759924386</v>
      </c>
      <c r="H2" s="8">
        <f t="shared" si="0"/>
        <v>913</v>
      </c>
      <c r="I2" s="44">
        <f t="shared" si="0"/>
        <v>0.19277871621621623</v>
      </c>
      <c r="J2" s="43">
        <f t="shared" si="0"/>
        <v>632</v>
      </c>
      <c r="K2" s="44">
        <f t="shared" si="0"/>
        <v>0.13344594594594594</v>
      </c>
      <c r="L2" s="8">
        <f t="shared" si="0"/>
        <v>98.7</v>
      </c>
      <c r="M2" s="8">
        <f t="shared" si="0"/>
        <v>639.29999999999995</v>
      </c>
      <c r="N2" s="16">
        <f t="shared" ref="N2" si="1">+B2/L2</f>
        <v>13.353596757852076</v>
      </c>
      <c r="O2" s="17">
        <f>+B2/M2</f>
        <v>2.0616299077115596</v>
      </c>
      <c r="P2" s="77">
        <f t="shared" ref="P2" si="2">+O2/N2</f>
        <v>0.1543876114500235</v>
      </c>
      <c r="Q2" s="45">
        <f>+Q25</f>
        <v>23</v>
      </c>
      <c r="R2" s="46">
        <f t="shared" ref="R2" si="3">+Q2/B2</f>
        <v>1.7450682852807285E-2</v>
      </c>
      <c r="S2" s="8">
        <f t="shared" ref="S2:V2" si="4">+S25</f>
        <v>6246</v>
      </c>
      <c r="T2" s="8">
        <f t="shared" si="4"/>
        <v>4093</v>
      </c>
      <c r="U2" s="76">
        <f t="shared" si="4"/>
        <v>0.65529939161063078</v>
      </c>
      <c r="V2" s="8">
        <f t="shared" si="4"/>
        <v>-754</v>
      </c>
    </row>
    <row r="3" spans="1:22" ht="15.75" customHeight="1">
      <c r="A3" s="58">
        <v>45364</v>
      </c>
      <c r="B3" s="79" t="s">
        <v>28</v>
      </c>
      <c r="C3" s="80"/>
      <c r="D3" s="80"/>
      <c r="E3" s="47">
        <f>+G30</f>
        <v>3.5000000000000003E-2</v>
      </c>
      <c r="G3" s="72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2" ht="15.75" customHeight="1">
      <c r="B4" s="81" t="s">
        <v>29</v>
      </c>
      <c r="C4" s="82"/>
      <c r="D4" s="82"/>
      <c r="E4" s="48">
        <f>+K30</f>
        <v>0.14099999999999999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2" ht="15.75" customHeight="1">
      <c r="B5" s="81" t="s">
        <v>30</v>
      </c>
      <c r="C5" s="82"/>
      <c r="D5" s="82"/>
      <c r="E5" s="49">
        <f>+N30</f>
        <v>14</v>
      </c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spans="1:22" ht="15.75" customHeight="1">
      <c r="B6" s="81" t="s">
        <v>31</v>
      </c>
      <c r="C6" s="82"/>
      <c r="D6" s="82"/>
      <c r="E6" s="49">
        <f>+B30</f>
        <v>1734.3190894954239</v>
      </c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</row>
    <row r="7" spans="1:22" ht="15.75" customHeight="1" thickBot="1">
      <c r="B7" s="83" t="s">
        <v>32</v>
      </c>
      <c r="C7" s="84"/>
      <c r="D7" s="84"/>
      <c r="E7" s="50">
        <f>+D30</f>
        <v>0.31587184331974499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</row>
    <row r="8" spans="1:22">
      <c r="A8" s="33" t="s">
        <v>15</v>
      </c>
      <c r="C8" s="1" t="s">
        <v>27</v>
      </c>
      <c r="G8" s="13">
        <f>AVERAGE(G9:G21)</f>
        <v>5.7851562417174623E-2</v>
      </c>
      <c r="I8" s="13">
        <f>AVERAGE(I9:I21)</f>
        <v>8.2920701497624191E-2</v>
      </c>
      <c r="K8" s="13">
        <f>AVERAGE(K9:K21)</f>
        <v>1.1124326826510222E-2</v>
      </c>
      <c r="N8" s="12" t="e">
        <f>AVERAGE(N9:N21)</f>
        <v>#VALUE!</v>
      </c>
      <c r="O8" s="12">
        <f>AVERAGE(O9:O21)</f>
        <v>1.1270944210967058</v>
      </c>
      <c r="P8" s="12"/>
    </row>
    <row r="9" spans="1:22">
      <c r="A9" s="1">
        <v>3804</v>
      </c>
      <c r="B9" s="40">
        <v>196</v>
      </c>
      <c r="C9" s="42">
        <f t="shared" ref="C9:C20" si="5">+J9/L9*1000000</f>
        <v>6392857.1428571437</v>
      </c>
      <c r="E9" s="34">
        <f>+コピー!B2</f>
        <v>39326</v>
      </c>
      <c r="F9" s="31">
        <f>+コピー!C2</f>
        <v>2007</v>
      </c>
      <c r="H9" s="31">
        <f>+コピー!E2</f>
        <v>310</v>
      </c>
      <c r="I9" s="6">
        <f>+H9/F9</f>
        <v>0.15445939212755355</v>
      </c>
      <c r="J9" s="31">
        <f>+コピー!I2</f>
        <v>179</v>
      </c>
      <c r="K9" s="6">
        <f>+J9/F9</f>
        <v>8.9187842551071247E-2</v>
      </c>
      <c r="L9" s="32">
        <f>VALUE(SUBSTITUTE(コピー!K2,"円","　"))</f>
        <v>28</v>
      </c>
      <c r="M9" s="32">
        <f>VALUE(SUBSTITUTE(コピー!L2,"円","　"))</f>
        <v>298.60000000000002</v>
      </c>
      <c r="N9" s="9">
        <f t="shared" ref="N9:N21" si="6">+B9/L9</f>
        <v>7</v>
      </c>
      <c r="O9" s="9">
        <f>+B9/M9</f>
        <v>0.65639651707970526</v>
      </c>
      <c r="P9" s="51">
        <f>+O9/N9</f>
        <v>9.3770931011386463E-2</v>
      </c>
    </row>
    <row r="10" spans="1:22">
      <c r="B10" s="40">
        <v>85</v>
      </c>
      <c r="C10" s="42">
        <f t="shared" si="5"/>
        <v>6415094.3396226419</v>
      </c>
      <c r="E10" s="34">
        <f>+コピー!B3</f>
        <v>39692</v>
      </c>
      <c r="F10" s="31">
        <f>+コピー!C3</f>
        <v>1657</v>
      </c>
      <c r="G10" s="6">
        <f>+(F10-F9)/F9</f>
        <v>-0.17438963627304435</v>
      </c>
      <c r="H10" s="31">
        <f>+コピー!E3</f>
        <v>143</v>
      </c>
      <c r="I10" s="6">
        <f t="shared" ref="I10:I22" si="7">+H10/F10</f>
        <v>8.630054315027158E-2</v>
      </c>
      <c r="J10" s="31">
        <f>+コピー!I3</f>
        <v>34</v>
      </c>
      <c r="K10" s="6">
        <f t="shared" ref="K10:K21" si="8">+J10/F10</f>
        <v>2.051901025950513E-2</v>
      </c>
      <c r="L10" s="32">
        <f>VALUE(SUBSTITUTE(コピー!K3,"円","　"))</f>
        <v>5.3</v>
      </c>
      <c r="M10" s="32">
        <f>VALUE(SUBSTITUTE(コピー!L3,"円","　"))</f>
        <v>295.3</v>
      </c>
      <c r="N10" s="9">
        <f t="shared" si="6"/>
        <v>16.037735849056606</v>
      </c>
      <c r="O10" s="9">
        <f t="shared" ref="O10:O21" si="9">+B10/M10</f>
        <v>0.28784287165594308</v>
      </c>
      <c r="P10" s="51">
        <f t="shared" ref="P10:P23" si="10">+O10/N10</f>
        <v>1.794784964442939E-2</v>
      </c>
    </row>
    <row r="11" spans="1:22">
      <c r="B11" s="40">
        <v>85</v>
      </c>
      <c r="C11" s="42" t="e">
        <f t="shared" si="5"/>
        <v>#VALUE!</v>
      </c>
      <c r="E11" s="34">
        <f>+コピー!B4</f>
        <v>40057</v>
      </c>
      <c r="F11" s="31">
        <f>+コピー!C4</f>
        <v>1437</v>
      </c>
      <c r="G11" s="6">
        <f t="shared" ref="G11:G22" si="11">+(F11-F10)/F10</f>
        <v>-0.13277006638503319</v>
      </c>
      <c r="H11" s="31">
        <f>+コピー!E4</f>
        <v>52</v>
      </c>
      <c r="I11" s="6">
        <f t="shared" si="7"/>
        <v>3.6186499652052888E-2</v>
      </c>
      <c r="J11" s="31">
        <f>+コピー!I4</f>
        <v>-654</v>
      </c>
      <c r="K11" s="6">
        <f t="shared" si="8"/>
        <v>-0.45511482254697289</v>
      </c>
      <c r="L11" s="32" t="e">
        <f>VALUE(SUBSTITUTE(コピー!K4,"円","　"))</f>
        <v>#VALUE!</v>
      </c>
      <c r="M11" s="32">
        <f>VALUE(SUBSTITUTE(コピー!L4,"円","　"))</f>
        <v>185.2</v>
      </c>
      <c r="N11" s="9"/>
      <c r="O11" s="9">
        <f t="shared" si="9"/>
        <v>0.45896328293736505</v>
      </c>
      <c r="P11" s="51" t="e">
        <f t="shared" si="10"/>
        <v>#DIV/0!</v>
      </c>
    </row>
    <row r="12" spans="1:22">
      <c r="A12" s="70"/>
      <c r="B12" s="40">
        <v>176</v>
      </c>
      <c r="C12" s="42">
        <f t="shared" si="5"/>
        <v>6401515.1515151523</v>
      </c>
      <c r="E12" s="34" t="str">
        <f>+コピー!B5</f>
        <v>2010/10 変</v>
      </c>
      <c r="F12" s="31">
        <f>+コピー!C5</f>
        <v>1808</v>
      </c>
      <c r="G12" s="6">
        <f t="shared" si="11"/>
        <v>0.25817675713291582</v>
      </c>
      <c r="H12" s="31">
        <f>+コピー!E5</f>
        <v>164</v>
      </c>
      <c r="I12" s="6">
        <f t="shared" si="7"/>
        <v>9.0707964601769914E-2</v>
      </c>
      <c r="J12" s="31">
        <f>+コピー!I5</f>
        <v>169</v>
      </c>
      <c r="K12" s="6">
        <f t="shared" si="8"/>
        <v>9.3473451327433635E-2</v>
      </c>
      <c r="L12" s="32">
        <f>VALUE(SUBSTITUTE(コピー!K5,"円","　"))</f>
        <v>26.4</v>
      </c>
      <c r="M12" s="32">
        <f>VALUE(SUBSTITUTE(コピー!L5,"円","　"))</f>
        <v>209.3</v>
      </c>
      <c r="N12" s="9">
        <f t="shared" si="6"/>
        <v>6.666666666666667</v>
      </c>
      <c r="O12" s="9">
        <f t="shared" si="9"/>
        <v>0.84089823220257998</v>
      </c>
      <c r="P12" s="51">
        <f t="shared" si="10"/>
        <v>0.12613473483038698</v>
      </c>
    </row>
    <row r="13" spans="1:22">
      <c r="B13" s="40">
        <v>104</v>
      </c>
      <c r="C13" s="42">
        <f t="shared" si="5"/>
        <v>6388888.8888888881</v>
      </c>
      <c r="E13" s="34">
        <f>+コピー!B6</f>
        <v>40817</v>
      </c>
      <c r="F13" s="31">
        <f>+コピー!C6</f>
        <v>1996</v>
      </c>
      <c r="G13" s="6">
        <f t="shared" si="11"/>
        <v>0.10398230088495575</v>
      </c>
      <c r="H13" s="31">
        <f>+コピー!E6</f>
        <v>152</v>
      </c>
      <c r="I13" s="6">
        <f t="shared" si="7"/>
        <v>7.6152304609218444E-2</v>
      </c>
      <c r="J13" s="31">
        <f>+コピー!I6</f>
        <v>23</v>
      </c>
      <c r="K13" s="6">
        <f t="shared" si="8"/>
        <v>1.1523046092184368E-2</v>
      </c>
      <c r="L13" s="32">
        <f>VALUE(SUBSTITUTE(コピー!K6,"円","　"))</f>
        <v>3.6</v>
      </c>
      <c r="M13" s="32">
        <f>VALUE(SUBSTITUTE(コピー!L6,"円","　"))</f>
        <v>211.8</v>
      </c>
      <c r="N13" s="9">
        <f t="shared" si="6"/>
        <v>28.888888888888889</v>
      </c>
      <c r="O13" s="9">
        <f t="shared" si="9"/>
        <v>0.49102927289896126</v>
      </c>
      <c r="P13" s="51">
        <f t="shared" si="10"/>
        <v>1.6997167138810197E-2</v>
      </c>
      <c r="S13" s="4">
        <v>2613</v>
      </c>
      <c r="T13" s="4">
        <v>1356</v>
      </c>
      <c r="U13" s="51">
        <f>+T13/S13</f>
        <v>0.51894374282433986</v>
      </c>
      <c r="V13" s="4">
        <v>536</v>
      </c>
    </row>
    <row r="14" spans="1:22">
      <c r="A14" s="71"/>
      <c r="B14" s="40">
        <v>119</v>
      </c>
      <c r="C14" s="42" t="e">
        <f t="shared" si="5"/>
        <v>#VALUE!</v>
      </c>
      <c r="E14" s="34">
        <f>+コピー!B7</f>
        <v>41183</v>
      </c>
      <c r="F14" s="31">
        <f>+コピー!C7</f>
        <v>1948</v>
      </c>
      <c r="G14" s="6">
        <f t="shared" si="11"/>
        <v>-2.4048096192384769E-2</v>
      </c>
      <c r="H14" s="31">
        <f>+コピー!E7</f>
        <v>27</v>
      </c>
      <c r="I14" s="6">
        <f t="shared" si="7"/>
        <v>1.3860369609856264E-2</v>
      </c>
      <c r="J14" s="31">
        <f>+コピー!I7</f>
        <v>-185</v>
      </c>
      <c r="K14" s="6">
        <f t="shared" si="8"/>
        <v>-9.496919917864477E-2</v>
      </c>
      <c r="L14" s="32" t="e">
        <f>VALUE(SUBSTITUTE(コピー!K7,"円","　"))</f>
        <v>#VALUE!</v>
      </c>
      <c r="M14" s="32">
        <f>VALUE(SUBSTITUTE(コピー!L7,"円","　"))</f>
        <v>185.9</v>
      </c>
      <c r="N14" s="9" t="e">
        <f t="shared" si="6"/>
        <v>#VALUE!</v>
      </c>
      <c r="O14" s="9">
        <f t="shared" si="9"/>
        <v>0.64012910166756321</v>
      </c>
      <c r="P14" s="51" t="e">
        <f t="shared" si="10"/>
        <v>#VALUE!</v>
      </c>
      <c r="S14" s="4">
        <v>2470</v>
      </c>
      <c r="T14" s="4">
        <v>1191</v>
      </c>
      <c r="U14" s="51">
        <f t="shared" ref="U14:U25" si="12">+T14/S14</f>
        <v>0.48218623481781375</v>
      </c>
      <c r="V14" s="4">
        <v>539</v>
      </c>
    </row>
    <row r="15" spans="1:22">
      <c r="B15" s="40">
        <v>300</v>
      </c>
      <c r="C15" s="42">
        <f t="shared" si="5"/>
        <v>6407766.990291262</v>
      </c>
      <c r="E15" s="34">
        <f>+コピー!B8</f>
        <v>41548</v>
      </c>
      <c r="F15" s="31">
        <f>+コピー!C8</f>
        <v>2171</v>
      </c>
      <c r="G15" s="6">
        <f t="shared" si="11"/>
        <v>0.11447638603696099</v>
      </c>
      <c r="H15" s="31">
        <f>+コピー!E8</f>
        <v>141</v>
      </c>
      <c r="I15" s="6">
        <f t="shared" si="7"/>
        <v>6.4947029018885299E-2</v>
      </c>
      <c r="J15" s="31">
        <f>+コピー!I8</f>
        <v>132</v>
      </c>
      <c r="K15" s="6">
        <f t="shared" si="8"/>
        <v>6.0801473975126669E-2</v>
      </c>
      <c r="L15" s="32">
        <f>VALUE(SUBSTITUTE(コピー!K8,"円","　"))</f>
        <v>20.6</v>
      </c>
      <c r="M15" s="32">
        <f>VALUE(SUBSTITUTE(コピー!L8,"円","　"))</f>
        <v>206.2</v>
      </c>
      <c r="N15" s="9">
        <f t="shared" si="6"/>
        <v>14.563106796116504</v>
      </c>
      <c r="O15" s="9">
        <f t="shared" si="9"/>
        <v>1.4548981571290009</v>
      </c>
      <c r="P15" s="51">
        <f t="shared" si="10"/>
        <v>9.990300678952474E-2</v>
      </c>
      <c r="Q15" s="31">
        <f>VALUE(SUBSTITUTE(コピー!O8,"円","　"))</f>
        <v>1.5</v>
      </c>
      <c r="R15" s="6">
        <f t="shared" ref="R15:R23" si="13">+Q15/B15</f>
        <v>5.0000000000000001E-3</v>
      </c>
      <c r="S15" s="4">
        <v>3023</v>
      </c>
      <c r="T15" s="4">
        <v>1321</v>
      </c>
      <c r="U15" s="51">
        <f t="shared" si="12"/>
        <v>0.43698312934171352</v>
      </c>
      <c r="V15" s="4">
        <v>783</v>
      </c>
    </row>
    <row r="16" spans="1:22">
      <c r="B16" s="40">
        <v>292</v>
      </c>
      <c r="C16" s="42">
        <f t="shared" si="5"/>
        <v>6401384.0830449825</v>
      </c>
      <c r="E16" s="34">
        <f>+コピー!B9</f>
        <v>41913</v>
      </c>
      <c r="F16" s="31">
        <f>+コピー!C9</f>
        <v>2423</v>
      </c>
      <c r="G16" s="6">
        <f t="shared" si="11"/>
        <v>0.11607554122524183</v>
      </c>
      <c r="H16" s="31">
        <f>+コピー!E9</f>
        <v>188</v>
      </c>
      <c r="I16" s="6">
        <f t="shared" si="7"/>
        <v>7.7589764754436644E-2</v>
      </c>
      <c r="J16" s="31">
        <f>+コピー!I9</f>
        <v>185</v>
      </c>
      <c r="K16" s="6">
        <f t="shared" si="8"/>
        <v>7.6351630210482871E-2</v>
      </c>
      <c r="L16" s="32">
        <f>VALUE(SUBSTITUTE(コピー!K9,"円","　"))</f>
        <v>28.9</v>
      </c>
      <c r="M16" s="32">
        <f>VALUE(SUBSTITUTE(コピー!L9,"円","　"))</f>
        <v>233.7</v>
      </c>
      <c r="N16" s="9">
        <f t="shared" si="6"/>
        <v>10.103806228373703</v>
      </c>
      <c r="O16" s="9">
        <f t="shared" si="9"/>
        <v>1.2494651262302097</v>
      </c>
      <c r="P16" s="51">
        <f t="shared" si="10"/>
        <v>0.12366281557552418</v>
      </c>
      <c r="Q16" s="31">
        <f>VALUE(SUBSTITUTE(コピー!O9,"円","　"))</f>
        <v>1.5</v>
      </c>
      <c r="R16" s="6">
        <f t="shared" si="13"/>
        <v>5.1369863013698627E-3</v>
      </c>
      <c r="S16" s="4">
        <v>3152</v>
      </c>
      <c r="T16" s="4">
        <v>1497</v>
      </c>
      <c r="U16" s="51">
        <f t="shared" si="12"/>
        <v>0.47493654822335024</v>
      </c>
      <c r="V16" s="4">
        <v>657</v>
      </c>
    </row>
    <row r="17" spans="1:22">
      <c r="B17" s="40">
        <v>250</v>
      </c>
      <c r="C17" s="42">
        <f t="shared" si="5"/>
        <v>6387665.1982378857</v>
      </c>
      <c r="E17" s="34">
        <f>+コピー!B10</f>
        <v>42278</v>
      </c>
      <c r="F17" s="31">
        <f>+コピー!C10</f>
        <v>2676</v>
      </c>
      <c r="G17" s="6">
        <f t="shared" si="11"/>
        <v>0.10441601320676847</v>
      </c>
      <c r="H17" s="31">
        <f>+コピー!E10</f>
        <v>157</v>
      </c>
      <c r="I17" s="6">
        <f t="shared" si="7"/>
        <v>5.8669656203288491E-2</v>
      </c>
      <c r="J17" s="31">
        <f>+コピー!I10</f>
        <v>145</v>
      </c>
      <c r="K17" s="6">
        <f t="shared" si="8"/>
        <v>5.4185351270553066E-2</v>
      </c>
      <c r="L17" s="32">
        <f>VALUE(SUBSTITUTE(コピー!K10,"円","　"))</f>
        <v>22.7</v>
      </c>
      <c r="M17" s="32">
        <f>VALUE(SUBSTITUTE(コピー!L10,"円","　"))</f>
        <v>254.7</v>
      </c>
      <c r="N17" s="9">
        <f t="shared" si="6"/>
        <v>11.013215859030838</v>
      </c>
      <c r="O17" s="9">
        <f t="shared" si="9"/>
        <v>0.98154691794267768</v>
      </c>
      <c r="P17" s="51">
        <f t="shared" si="10"/>
        <v>8.9124460149195117E-2</v>
      </c>
      <c r="Q17" s="31">
        <f>VALUE(SUBSTITUTE(コピー!O10,"円","　"))</f>
        <v>1.5</v>
      </c>
      <c r="R17" s="6">
        <f t="shared" si="13"/>
        <v>6.0000000000000001E-3</v>
      </c>
      <c r="S17" s="4">
        <v>3608</v>
      </c>
      <c r="T17" s="4">
        <v>1632</v>
      </c>
      <c r="U17" s="51">
        <f t="shared" si="12"/>
        <v>0.45232815964523282</v>
      </c>
      <c r="V17" s="4">
        <v>738</v>
      </c>
    </row>
    <row r="18" spans="1:22">
      <c r="A18" s="78"/>
      <c r="B18" s="40">
        <v>343</v>
      </c>
      <c r="C18" s="42">
        <f t="shared" si="5"/>
        <v>6411483.2535885172</v>
      </c>
      <c r="E18" s="34">
        <f>+コピー!B11</f>
        <v>42644</v>
      </c>
      <c r="F18" s="31">
        <f>+コピー!C11</f>
        <v>3108</v>
      </c>
      <c r="G18" s="6">
        <f t="shared" si="11"/>
        <v>0.16143497757847533</v>
      </c>
      <c r="H18" s="31">
        <f>+コピー!E11</f>
        <v>193</v>
      </c>
      <c r="I18" s="6">
        <f t="shared" si="7"/>
        <v>6.2097812097812101E-2</v>
      </c>
      <c r="J18" s="31">
        <f>+コピー!I11</f>
        <v>134</v>
      </c>
      <c r="K18" s="6">
        <f t="shared" si="8"/>
        <v>4.3114543114543116E-2</v>
      </c>
      <c r="L18" s="32">
        <f>VALUE(SUBSTITUTE(コピー!K11,"円","　"))</f>
        <v>20.9</v>
      </c>
      <c r="M18" s="32">
        <f>VALUE(SUBSTITUTE(コピー!L11,"円","　"))</f>
        <v>273.89999999999998</v>
      </c>
      <c r="N18" s="9">
        <f t="shared" si="6"/>
        <v>16.411483253588518</v>
      </c>
      <c r="O18" s="9">
        <f t="shared" si="9"/>
        <v>1.2522818546914933</v>
      </c>
      <c r="P18" s="51">
        <f t="shared" si="10"/>
        <v>7.6305220883534142E-2</v>
      </c>
      <c r="Q18" s="31">
        <f>VALUE(SUBSTITUTE(コピー!O11,"円","　"))</f>
        <v>2.5</v>
      </c>
      <c r="R18" s="6">
        <f t="shared" si="13"/>
        <v>7.2886297376093291E-3</v>
      </c>
      <c r="S18" s="4">
        <v>3782</v>
      </c>
      <c r="T18" s="4">
        <v>1754</v>
      </c>
      <c r="U18" s="51">
        <f t="shared" si="12"/>
        <v>0.4637757800105764</v>
      </c>
      <c r="V18" s="4">
        <v>958</v>
      </c>
    </row>
    <row r="19" spans="1:22">
      <c r="A19" s="78"/>
      <c r="B19" s="40">
        <v>765</v>
      </c>
      <c r="C19" s="42">
        <f t="shared" si="5"/>
        <v>6397849.462365591</v>
      </c>
      <c r="E19" s="34">
        <f>+コピー!B12</f>
        <v>43009</v>
      </c>
      <c r="F19" s="31">
        <f>+コピー!C12</f>
        <v>3807</v>
      </c>
      <c r="G19" s="6">
        <f t="shared" si="11"/>
        <v>0.2249034749034749</v>
      </c>
      <c r="H19" s="31">
        <f>+コピー!E12</f>
        <v>350</v>
      </c>
      <c r="I19" s="6">
        <f t="shared" si="7"/>
        <v>9.1935907538744421E-2</v>
      </c>
      <c r="J19" s="31">
        <f>+コピー!I12</f>
        <v>238</v>
      </c>
      <c r="K19" s="6">
        <f t="shared" si="8"/>
        <v>6.2516417126346202E-2</v>
      </c>
      <c r="L19" s="32">
        <f>VALUE(SUBSTITUTE(コピー!K12,"円","　"))</f>
        <v>37.200000000000003</v>
      </c>
      <c r="M19" s="32">
        <f>VALUE(SUBSTITUTE(コピー!L12,"円","　"))</f>
        <v>308.89999999999998</v>
      </c>
      <c r="N19" s="9">
        <f t="shared" si="6"/>
        <v>20.564516129032256</v>
      </c>
      <c r="O19" s="9">
        <f t="shared" si="9"/>
        <v>2.4765296212366463</v>
      </c>
      <c r="P19" s="51">
        <f t="shared" si="10"/>
        <v>0.12042732275817418</v>
      </c>
      <c r="Q19" s="31">
        <f>VALUE(SUBSTITUTE(コピー!O12,"円","　"))</f>
        <v>5</v>
      </c>
      <c r="R19" s="6">
        <f t="shared" si="13"/>
        <v>6.5359477124183009E-3</v>
      </c>
      <c r="S19" s="4">
        <v>3659</v>
      </c>
      <c r="T19" s="4">
        <v>1979</v>
      </c>
      <c r="U19" s="51">
        <f t="shared" si="12"/>
        <v>0.54085815796665759</v>
      </c>
      <c r="V19" s="4">
        <v>161</v>
      </c>
    </row>
    <row r="20" spans="1:22">
      <c r="A20" s="78"/>
      <c r="B20" s="40">
        <v>557</v>
      </c>
      <c r="C20" s="42">
        <f t="shared" si="5"/>
        <v>6401985.1116625313</v>
      </c>
      <c r="E20" s="34">
        <f>+コピー!B13</f>
        <v>43374</v>
      </c>
      <c r="F20" s="31">
        <f>+コピー!C13</f>
        <v>3399</v>
      </c>
      <c r="G20" s="6">
        <f t="shared" si="11"/>
        <v>-0.10717100078802207</v>
      </c>
      <c r="H20" s="31">
        <f>+コピー!E13</f>
        <v>391</v>
      </c>
      <c r="I20" s="6">
        <f t="shared" si="7"/>
        <v>0.11503383348043542</v>
      </c>
      <c r="J20" s="31">
        <f>+コピー!I13</f>
        <v>258</v>
      </c>
      <c r="K20" s="6">
        <f t="shared" si="8"/>
        <v>7.590467784642542E-2</v>
      </c>
      <c r="L20" s="32">
        <f>VALUE(SUBSTITUTE(コピー!K13,"円","　"))</f>
        <v>40.299999999999997</v>
      </c>
      <c r="M20" s="32">
        <f>VALUE(SUBSTITUTE(コピー!L13,"円","　"))</f>
        <v>343.8</v>
      </c>
      <c r="N20" s="9">
        <f t="shared" si="6"/>
        <v>13.821339950372209</v>
      </c>
      <c r="O20" s="9">
        <f t="shared" si="9"/>
        <v>1.6201279813845257</v>
      </c>
      <c r="P20" s="51">
        <f t="shared" si="10"/>
        <v>0.11721931355439207</v>
      </c>
      <c r="Q20" s="31">
        <f>VALUE(SUBSTITUTE(コピー!O13,"円","　"))</f>
        <v>7</v>
      </c>
      <c r="R20" s="6">
        <f>+Q15/B20</f>
        <v>2.6929982046678637E-3</v>
      </c>
      <c r="S20" s="4">
        <v>3872</v>
      </c>
      <c r="T20" s="4">
        <v>2202</v>
      </c>
      <c r="U20" s="51">
        <f t="shared" si="12"/>
        <v>0.56869834710743805</v>
      </c>
      <c r="V20" s="4">
        <v>-280</v>
      </c>
    </row>
    <row r="21" spans="1:22">
      <c r="A21" s="78"/>
      <c r="B21" s="40">
        <v>889</v>
      </c>
      <c r="C21" s="42">
        <f>+J21/L21*1000000</f>
        <v>6398659.9664991619</v>
      </c>
      <c r="E21" s="34">
        <f>+コピー!B14</f>
        <v>43739</v>
      </c>
      <c r="F21" s="31">
        <f>+コピー!C14</f>
        <v>3566</v>
      </c>
      <c r="G21" s="6">
        <f t="shared" si="11"/>
        <v>4.9132097675786995E-2</v>
      </c>
      <c r="H21" s="31">
        <f>+コピー!E14</f>
        <v>535</v>
      </c>
      <c r="I21" s="6">
        <f t="shared" si="7"/>
        <v>0.15002804262478969</v>
      </c>
      <c r="J21" s="31">
        <f>+コピー!I14</f>
        <v>382</v>
      </c>
      <c r="K21" s="6">
        <f t="shared" si="8"/>
        <v>0.1071228266965788</v>
      </c>
      <c r="L21" s="32">
        <f>VALUE(SUBSTITUTE(コピー!K14,"円","　"))</f>
        <v>59.7</v>
      </c>
      <c r="M21" s="32">
        <f>VALUE(SUBSTITUTE(コピー!L14,"円","　"))</f>
        <v>396.5</v>
      </c>
      <c r="N21" s="9">
        <f t="shared" si="6"/>
        <v>14.891122278056951</v>
      </c>
      <c r="O21" s="9">
        <f t="shared" si="9"/>
        <v>2.2421185372005046</v>
      </c>
      <c r="P21" s="51">
        <f t="shared" si="10"/>
        <v>0.1505674653215637</v>
      </c>
      <c r="Q21" s="31">
        <f>VALUE(SUBSTITUTE(コピー!O14,"円","　"))</f>
        <v>10</v>
      </c>
      <c r="R21" s="6">
        <f t="shared" si="13"/>
        <v>1.1248593925759279E-2</v>
      </c>
      <c r="S21" s="4">
        <v>4125</v>
      </c>
      <c r="T21" s="4">
        <v>2539</v>
      </c>
      <c r="U21" s="51">
        <f t="shared" si="12"/>
        <v>0.61551515151515157</v>
      </c>
      <c r="V21" s="4">
        <v>-431</v>
      </c>
    </row>
    <row r="22" spans="1:22">
      <c r="A22" s="78"/>
      <c r="B22" s="40">
        <v>1752</v>
      </c>
      <c r="C22" s="42">
        <f>+J22/L22*1000000</f>
        <v>6398996.2358845677</v>
      </c>
      <c r="D22" s="68">
        <v>44179</v>
      </c>
      <c r="E22" s="34">
        <f>+コピー!B15</f>
        <v>44105</v>
      </c>
      <c r="F22" s="31">
        <f>+コピー!C15</f>
        <v>3854</v>
      </c>
      <c r="G22" s="6">
        <f t="shared" si="11"/>
        <v>8.0762759394279307E-2</v>
      </c>
      <c r="H22" s="31">
        <f>+コピー!E15</f>
        <v>727</v>
      </c>
      <c r="I22" s="6">
        <f t="shared" si="7"/>
        <v>0.18863518422418266</v>
      </c>
      <c r="J22" s="31">
        <f>+コピー!I15</f>
        <v>510</v>
      </c>
      <c r="K22" s="6">
        <f t="shared" ref="K22" si="14">+J22/F22</f>
        <v>0.13233004670472237</v>
      </c>
      <c r="L22" s="32">
        <f>VALUE(SUBSTITUTE(コピー!K15,"円","　"))</f>
        <v>79.7</v>
      </c>
      <c r="M22" s="32">
        <f>VALUE(SUBSTITUTE(コピー!L15,"円","　"))</f>
        <v>465.7</v>
      </c>
      <c r="N22" s="9">
        <f t="shared" ref="N22:N23" si="15">+B22/L22</f>
        <v>21.982434127979925</v>
      </c>
      <c r="O22" s="9">
        <f t="shared" ref="O22:O23" si="16">+B22/M22</f>
        <v>3.7620785913678336</v>
      </c>
      <c r="P22" s="51">
        <f t="shared" si="10"/>
        <v>0.17114021902512347</v>
      </c>
      <c r="Q22" s="31">
        <f>VALUE(SUBSTITUTE(コピー!O15,"円","　"))</f>
        <v>14</v>
      </c>
      <c r="R22" s="6">
        <f t="shared" si="13"/>
        <v>7.9908675799086754E-3</v>
      </c>
      <c r="S22" s="4">
        <v>4576</v>
      </c>
      <c r="T22" s="4">
        <v>2983</v>
      </c>
      <c r="U22" s="51">
        <f t="shared" si="12"/>
        <v>0.65187937062937062</v>
      </c>
      <c r="V22" s="4">
        <v>-938</v>
      </c>
    </row>
    <row r="23" spans="1:22">
      <c r="A23" s="78"/>
      <c r="B23" s="40">
        <v>1298</v>
      </c>
      <c r="C23" s="42">
        <f>+J23/L23*1000000</f>
        <v>6402234.6368715083</v>
      </c>
      <c r="D23" s="68">
        <v>44543</v>
      </c>
      <c r="E23" s="34">
        <f>+コピー!B16</f>
        <v>44470</v>
      </c>
      <c r="F23" s="31">
        <f>+コピー!C16</f>
        <v>3842</v>
      </c>
      <c r="G23" s="6">
        <f t="shared" ref="G23" si="17">+(F23-F22)/F22</f>
        <v>-3.1136481577581734E-3</v>
      </c>
      <c r="H23" s="31">
        <f>+コピー!E16</f>
        <v>808</v>
      </c>
      <c r="I23" s="6">
        <f t="shared" ref="I23" si="18">+H23/F23</f>
        <v>0.21030713170223841</v>
      </c>
      <c r="J23" s="31">
        <f>+コピー!I16</f>
        <v>573</v>
      </c>
      <c r="K23" s="6">
        <f t="shared" ref="K23" si="19">+J23/F23</f>
        <v>0.1491410723581468</v>
      </c>
      <c r="L23" s="32">
        <f>VALUE(SUBSTITUTE(コピー!K16,"円","　"))</f>
        <v>89.5</v>
      </c>
      <c r="M23" s="32">
        <f>VALUE(SUBSTITUTE(コピー!L16,"円","　"))</f>
        <v>484</v>
      </c>
      <c r="N23" s="9">
        <f t="shared" si="15"/>
        <v>14.502793296089385</v>
      </c>
      <c r="O23" s="9">
        <f t="shared" si="16"/>
        <v>2.6818181818181817</v>
      </c>
      <c r="P23" s="51">
        <f t="shared" si="10"/>
        <v>0.18491735537190082</v>
      </c>
      <c r="Q23" s="31">
        <f>VALUE(SUBSTITUTE(コピー!O16,"円","　"))</f>
        <v>18</v>
      </c>
      <c r="R23" s="6">
        <f t="shared" si="13"/>
        <v>1.386748844375963E-2</v>
      </c>
      <c r="S23" s="4">
        <v>4696</v>
      </c>
      <c r="T23" s="4">
        <v>3099</v>
      </c>
      <c r="U23" s="51">
        <f t="shared" si="12"/>
        <v>0.65992333901192501</v>
      </c>
      <c r="V23" s="4">
        <v>-1095</v>
      </c>
    </row>
    <row r="24" spans="1:22">
      <c r="A24" s="78"/>
      <c r="B24" s="40">
        <v>1458</v>
      </c>
      <c r="C24" s="42">
        <f>+J24/L24*1000000</f>
        <v>6403033.5861321781</v>
      </c>
      <c r="D24" s="68">
        <v>44907</v>
      </c>
      <c r="E24" s="34">
        <f>+コピー!B17</f>
        <v>44835</v>
      </c>
      <c r="F24" s="31">
        <f>+コピー!C17</f>
        <v>4232</v>
      </c>
      <c r="G24" s="6">
        <f t="shared" ref="G24" si="20">+(F24-F23)/F23</f>
        <v>0.1015096304008329</v>
      </c>
      <c r="H24" s="31">
        <f>+コピー!E17</f>
        <v>897</v>
      </c>
      <c r="I24" s="6">
        <f t="shared" ref="I24" si="21">+H24/F24</f>
        <v>0.21195652173913043</v>
      </c>
      <c r="J24" s="31">
        <f>+コピー!I17</f>
        <v>591</v>
      </c>
      <c r="K24" s="6">
        <f t="shared" ref="K24" si="22">+J24/F24</f>
        <v>0.13965028355387524</v>
      </c>
      <c r="L24" s="32">
        <f>VALUE(SUBSTITUTE(コピー!K17,"円","　"))</f>
        <v>92.3</v>
      </c>
      <c r="M24" s="32">
        <f>VALUE(SUBSTITUTE(コピー!L17,"円","　"))</f>
        <v>559</v>
      </c>
      <c r="N24" s="9">
        <f t="shared" ref="N24" si="23">+B24/L24</f>
        <v>15.796316359696641</v>
      </c>
      <c r="O24" s="9">
        <f t="shared" ref="O24" si="24">+B24/M24</f>
        <v>2.6082289803220036</v>
      </c>
      <c r="P24" s="51">
        <f t="shared" ref="P24" si="25">+O24/N24</f>
        <v>0.16511627906976745</v>
      </c>
      <c r="Q24" s="31">
        <f>VALUE(SUBSTITUTE(コピー!O17,"円","　"))</f>
        <v>20</v>
      </c>
      <c r="R24" s="6">
        <f t="shared" ref="R24" si="26">+Q24/B24</f>
        <v>1.3717421124828532E-2</v>
      </c>
      <c r="S24" s="4">
        <v>5900</v>
      </c>
      <c r="T24" s="4">
        <v>3579</v>
      </c>
      <c r="U24" s="51">
        <f t="shared" si="12"/>
        <v>0.60661016949152546</v>
      </c>
      <c r="V24" s="4">
        <v>-663</v>
      </c>
    </row>
    <row r="25" spans="1:22">
      <c r="A25" s="78"/>
      <c r="B25" s="40">
        <v>1318</v>
      </c>
      <c r="C25" s="42">
        <f>+J25/L25*1000000</f>
        <v>6403242.1479229992</v>
      </c>
      <c r="D25" s="68">
        <v>45637</v>
      </c>
      <c r="E25" s="34">
        <f>+コピー!B18</f>
        <v>45200</v>
      </c>
      <c r="F25" s="31">
        <f>+コピー!C18</f>
        <v>4736</v>
      </c>
      <c r="G25" s="6">
        <f t="shared" ref="G25" si="27">+(F25-F24)/F24</f>
        <v>0.11909262759924386</v>
      </c>
      <c r="H25" s="31">
        <f>+コピー!E18</f>
        <v>913</v>
      </c>
      <c r="I25" s="6">
        <f t="shared" ref="I25" si="28">+H25/F25</f>
        <v>0.19277871621621623</v>
      </c>
      <c r="J25" s="31">
        <f>+コピー!I18</f>
        <v>632</v>
      </c>
      <c r="K25" s="6">
        <f t="shared" ref="K25" si="29">+J25/F25</f>
        <v>0.13344594594594594</v>
      </c>
      <c r="L25" s="32">
        <f>VALUE(SUBSTITUTE(コピー!K18,"円","　"))</f>
        <v>98.7</v>
      </c>
      <c r="M25" s="32">
        <f>VALUE(SUBSTITUTE(コピー!L18,"円","　"))</f>
        <v>639.29999999999995</v>
      </c>
      <c r="N25" s="9">
        <f t="shared" ref="N25" si="30">+B25/L25</f>
        <v>13.353596757852076</v>
      </c>
      <c r="O25" s="9">
        <f t="shared" ref="O25" si="31">+B25/M25</f>
        <v>2.0616299077115596</v>
      </c>
      <c r="P25" s="51">
        <f t="shared" ref="P25" si="32">+O25/N25</f>
        <v>0.1543876114500235</v>
      </c>
      <c r="Q25" s="31">
        <f>VALUE(SUBSTITUTE(コピー!O18,"円","　"))</f>
        <v>23</v>
      </c>
      <c r="R25" s="6">
        <f t="shared" ref="R25" si="33">+Q25/B25</f>
        <v>1.7450682852807285E-2</v>
      </c>
      <c r="S25" s="4">
        <v>6246</v>
      </c>
      <c r="T25" s="4">
        <v>4093</v>
      </c>
      <c r="U25" s="51">
        <f t="shared" si="12"/>
        <v>0.65529939161063078</v>
      </c>
      <c r="V25" s="4">
        <v>-754</v>
      </c>
    </row>
    <row r="26" spans="1:22">
      <c r="A26" s="78"/>
      <c r="B26" s="41">
        <f t="shared" ref="B26" si="34">+L26*N26</f>
        <v>1511.358890890052</v>
      </c>
      <c r="C26" s="61">
        <f t="shared" ref="C26:C30" si="35">+C25</f>
        <v>6403242.1479229992</v>
      </c>
      <c r="E26" s="30">
        <v>2024</v>
      </c>
      <c r="F26" s="41">
        <f t="shared" ref="F26" si="36">+F25*(1+G26)</f>
        <v>4901.7599999999993</v>
      </c>
      <c r="G26" s="62">
        <v>3.5000000000000003E-2</v>
      </c>
      <c r="H26" s="41">
        <f t="shared" ref="H26" si="37">+F26*I26</f>
        <v>1004.8607999999998</v>
      </c>
      <c r="I26" s="62">
        <v>0.20499999999999999</v>
      </c>
      <c r="J26" s="41">
        <f t="shared" ref="J26" si="38">+F26*K26</f>
        <v>691.14815999999985</v>
      </c>
      <c r="K26" s="62">
        <v>0.14099999999999999</v>
      </c>
      <c r="L26" s="14">
        <f t="shared" ref="L26" si="39">+J26/C$23*1000000</f>
        <v>107.95420649214657</v>
      </c>
      <c r="N26" s="40">
        <v>14</v>
      </c>
      <c r="R26" s="6"/>
      <c r="S26" s="4"/>
      <c r="T26" s="4"/>
      <c r="U26" s="51"/>
      <c r="V26" s="4"/>
    </row>
    <row r="27" spans="1:22">
      <c r="A27" s="78"/>
      <c r="B27" s="41">
        <f t="shared" ref="B27:B28" si="40">+L27*N27</f>
        <v>1564.2564520712037</v>
      </c>
      <c r="C27" s="61">
        <f t="shared" si="35"/>
        <v>6403242.1479229992</v>
      </c>
      <c r="E27" s="30">
        <v>2025</v>
      </c>
      <c r="F27" s="41">
        <f t="shared" ref="F27:F28" si="41">+F26*(1+G27)</f>
        <v>5073.3215999999993</v>
      </c>
      <c r="G27" s="62">
        <f t="shared" ref="G27" si="42">+G26</f>
        <v>3.5000000000000003E-2</v>
      </c>
      <c r="H27" s="41">
        <f t="shared" ref="H27:H28" si="43">+F27*I27</f>
        <v>1040.0309279999999</v>
      </c>
      <c r="I27" s="62">
        <f t="shared" ref="I27" si="44">+I26</f>
        <v>0.20499999999999999</v>
      </c>
      <c r="J27" s="41">
        <f t="shared" ref="J27:J28" si="45">+F27*K27</f>
        <v>715.3383455999998</v>
      </c>
      <c r="K27" s="62">
        <f t="shared" ref="K27" si="46">+K26</f>
        <v>0.14099999999999999</v>
      </c>
      <c r="L27" s="14">
        <f t="shared" ref="L27:L28" si="47">+J27/C$23*1000000</f>
        <v>111.7326037193717</v>
      </c>
      <c r="N27" s="40">
        <f t="shared" ref="N27:N30" si="48">+N26</f>
        <v>14</v>
      </c>
      <c r="R27" s="6"/>
      <c r="S27" s="4"/>
      <c r="T27" s="4"/>
      <c r="U27" s="51"/>
      <c r="V27" s="4"/>
    </row>
    <row r="28" spans="1:22">
      <c r="A28" s="78"/>
      <c r="B28" s="41">
        <f t="shared" si="40"/>
        <v>1619.0054278936957</v>
      </c>
      <c r="C28" s="61">
        <f t="shared" si="35"/>
        <v>6403242.1479229992</v>
      </c>
      <c r="E28" s="30">
        <v>2026</v>
      </c>
      <c r="F28" s="41">
        <f t="shared" si="41"/>
        <v>5250.8878559999985</v>
      </c>
      <c r="G28" s="62">
        <f t="shared" ref="G28:G30" si="49">+G27</f>
        <v>3.5000000000000003E-2</v>
      </c>
      <c r="H28" s="41">
        <f t="shared" si="43"/>
        <v>1076.4320104799997</v>
      </c>
      <c r="I28" s="62">
        <f t="shared" ref="I28:I30" si="50">+I27</f>
        <v>0.20499999999999999</v>
      </c>
      <c r="J28" s="41">
        <f t="shared" si="45"/>
        <v>740.37518769599967</v>
      </c>
      <c r="K28" s="62">
        <f t="shared" ref="K28:K30" si="51">+K27</f>
        <v>0.14099999999999999</v>
      </c>
      <c r="L28" s="14">
        <f t="shared" si="47"/>
        <v>115.64324484954969</v>
      </c>
      <c r="N28" s="40">
        <f t="shared" si="48"/>
        <v>14</v>
      </c>
      <c r="R28" s="6"/>
      <c r="S28" s="4"/>
      <c r="T28" s="4"/>
      <c r="U28" s="51"/>
      <c r="V28" s="4"/>
    </row>
    <row r="29" spans="1:22">
      <c r="A29" s="78"/>
      <c r="B29" s="41">
        <f t="shared" ref="B29:B30" si="52">+L29*N29</f>
        <v>1675.6706178699749</v>
      </c>
      <c r="C29" s="61">
        <f t="shared" si="35"/>
        <v>6403242.1479229992</v>
      </c>
      <c r="E29" s="30">
        <v>2027</v>
      </c>
      <c r="F29" s="41">
        <f t="shared" ref="F29:F30" si="53">+F28*(1+G29)</f>
        <v>5434.6689309599979</v>
      </c>
      <c r="G29" s="62">
        <f t="shared" si="49"/>
        <v>3.5000000000000003E-2</v>
      </c>
      <c r="H29" s="41">
        <f t="shared" ref="H29:H30" si="54">+F29*I29</f>
        <v>1114.1071308467995</v>
      </c>
      <c r="I29" s="62">
        <f t="shared" si="50"/>
        <v>0.20499999999999999</v>
      </c>
      <c r="J29" s="41">
        <f t="shared" ref="J29:J30" si="55">+F29*K29</f>
        <v>766.28831926535963</v>
      </c>
      <c r="K29" s="62">
        <f t="shared" si="51"/>
        <v>0.14099999999999999</v>
      </c>
      <c r="L29" s="14">
        <f t="shared" ref="L29:L30" si="56">+J29/C$23*1000000</f>
        <v>119.69075841928392</v>
      </c>
      <c r="N29" s="40">
        <f t="shared" si="48"/>
        <v>14</v>
      </c>
      <c r="R29" s="6"/>
      <c r="S29" s="4"/>
      <c r="T29" s="4"/>
      <c r="U29" s="51"/>
      <c r="V29" s="4"/>
    </row>
    <row r="30" spans="1:22">
      <c r="A30" s="78"/>
      <c r="B30" s="41">
        <f t="shared" si="52"/>
        <v>1734.3190894954239</v>
      </c>
      <c r="C30" s="61">
        <f t="shared" si="35"/>
        <v>6403242.1479229992</v>
      </c>
      <c r="D30" s="52">
        <f>+(B30-B2)/B2</f>
        <v>0.31587184331974499</v>
      </c>
      <c r="E30" s="30">
        <v>2028</v>
      </c>
      <c r="F30" s="41">
        <f t="shared" si="53"/>
        <v>5624.882343543597</v>
      </c>
      <c r="G30" s="62">
        <f t="shared" si="49"/>
        <v>3.5000000000000003E-2</v>
      </c>
      <c r="H30" s="41">
        <f t="shared" si="54"/>
        <v>1153.1008804264372</v>
      </c>
      <c r="I30" s="62">
        <f t="shared" si="50"/>
        <v>0.20499999999999999</v>
      </c>
      <c r="J30" s="41">
        <f t="shared" si="55"/>
        <v>793.10841043964706</v>
      </c>
      <c r="K30" s="62">
        <f t="shared" si="51"/>
        <v>0.14099999999999999</v>
      </c>
      <c r="L30" s="14">
        <f t="shared" si="56"/>
        <v>123.87993496395885</v>
      </c>
      <c r="N30" s="40">
        <f t="shared" si="48"/>
        <v>14</v>
      </c>
      <c r="R30" s="6"/>
      <c r="S30" s="4"/>
      <c r="T30" s="4"/>
      <c r="U30" s="51"/>
      <c r="V30" s="4"/>
    </row>
    <row r="31" spans="1:22">
      <c r="A31" s="78"/>
      <c r="C31" s="42">
        <v>6498000</v>
      </c>
    </row>
    <row r="32" spans="1:22">
      <c r="A32" s="78"/>
    </row>
    <row r="33" spans="1:12">
      <c r="A33" s="78"/>
      <c r="C33" s="60">
        <f>+コピー!P14</f>
        <v>44998</v>
      </c>
      <c r="D33" s="34" t="str">
        <f>+コピー!R14</f>
        <v>1Q</v>
      </c>
      <c r="E33" s="34">
        <f>+コピー!Q14</f>
        <v>44927</v>
      </c>
      <c r="F33" s="31">
        <f>+コピー!S14</f>
        <v>975</v>
      </c>
      <c r="H33" s="31">
        <f>+コピー!U14</f>
        <v>166</v>
      </c>
      <c r="I33" s="6">
        <f>+コピー!V14</f>
        <v>0.27700000000000002</v>
      </c>
      <c r="J33" s="31">
        <f>+コピー!Y14</f>
        <v>111</v>
      </c>
      <c r="K33" s="6">
        <f t="shared" ref="K33" si="57">+J33/F33</f>
        <v>0.11384615384615385</v>
      </c>
      <c r="L33" s="32">
        <f>VALUE(SUBSTITUTE(コピー!AA14,"円","　"))</f>
        <v>17.3</v>
      </c>
    </row>
    <row r="34" spans="1:12">
      <c r="A34" s="78"/>
      <c r="C34" s="60">
        <f>+コピー!P15</f>
        <v>45089</v>
      </c>
      <c r="D34" s="34" t="str">
        <f>+コピー!R15</f>
        <v>2Q</v>
      </c>
      <c r="E34" s="34">
        <f>+コピー!Q15</f>
        <v>45017</v>
      </c>
      <c r="F34" s="31">
        <f>+コピー!S15</f>
        <v>1453</v>
      </c>
      <c r="H34" s="31">
        <f>+コピー!U15</f>
        <v>385</v>
      </c>
      <c r="I34" s="6">
        <f>+コピー!V15</f>
        <v>-0.29399999999999998</v>
      </c>
      <c r="J34" s="31">
        <f>+コピー!Y15</f>
        <v>265</v>
      </c>
      <c r="K34" s="6">
        <f t="shared" ref="K34:K36" si="58">+J34/F34</f>
        <v>0.18238128011011701</v>
      </c>
      <c r="L34" s="32">
        <f>VALUE(SUBSTITUTE(コピー!AA15,"円","　"))</f>
        <v>41.4</v>
      </c>
    </row>
    <row r="35" spans="1:12">
      <c r="A35" s="78"/>
      <c r="C35" s="60">
        <f>+コピー!P16</f>
        <v>45180</v>
      </c>
      <c r="D35" s="34" t="str">
        <f>+コピー!R16</f>
        <v>3Q</v>
      </c>
      <c r="E35" s="34">
        <f>+コピー!Q16</f>
        <v>45108</v>
      </c>
      <c r="F35" s="31">
        <f>+コピー!S16</f>
        <v>887</v>
      </c>
      <c r="H35" s="31">
        <f>+コピー!U16</f>
        <v>29</v>
      </c>
      <c r="I35" s="6">
        <f>+コピー!V16</f>
        <v>30</v>
      </c>
      <c r="J35" s="31">
        <f>+コピー!Y16</f>
        <v>13</v>
      </c>
      <c r="K35" s="6">
        <f t="shared" si="58"/>
        <v>1.4656144306651634E-2</v>
      </c>
      <c r="L35" s="32">
        <f>VALUE(SUBSTITUTE(コピー!AA16,"円","　"))</f>
        <v>2</v>
      </c>
    </row>
    <row r="36" spans="1:12">
      <c r="A36" s="78"/>
      <c r="C36" s="60">
        <f>+コピー!P17</f>
        <v>45637</v>
      </c>
      <c r="D36" s="34" t="str">
        <f>+コピー!R17</f>
        <v>本</v>
      </c>
      <c r="E36" s="34">
        <f>+コピー!Q17</f>
        <v>45200</v>
      </c>
      <c r="F36" s="31">
        <f>+コピー!S17</f>
        <v>1421</v>
      </c>
      <c r="H36" s="31">
        <f>+コピー!U17</f>
        <v>333</v>
      </c>
      <c r="I36" s="6">
        <f>+コピー!V17</f>
        <v>0.49299999999999999</v>
      </c>
      <c r="J36" s="31">
        <f>+コピー!Y17</f>
        <v>243</v>
      </c>
      <c r="K36" s="6">
        <f t="shared" si="58"/>
        <v>0.17100633356790992</v>
      </c>
      <c r="L36" s="32">
        <f>VALUE(SUBSTITUTE(コピー!AA17,"円","　"))</f>
        <v>38</v>
      </c>
    </row>
  </sheetData>
  <mergeCells count="6">
    <mergeCell ref="A18:A36"/>
    <mergeCell ref="B3:D3"/>
    <mergeCell ref="B4:D4"/>
    <mergeCell ref="B5:D5"/>
    <mergeCell ref="B6:D6"/>
    <mergeCell ref="B7:D7"/>
  </mergeCells>
  <phoneticPr fontId="3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33DF7-0F84-49FC-8E62-E77E87277C05}">
  <dimension ref="B1:AA19"/>
  <sheetViews>
    <sheetView workbookViewId="0">
      <selection activeCell="I23" sqref="I23"/>
    </sheetView>
  </sheetViews>
  <sheetFormatPr defaultRowHeight="18.75"/>
  <cols>
    <col min="1" max="1" width="2.875" customWidth="1"/>
    <col min="2" max="12" width="8.25" customWidth="1"/>
    <col min="13" max="13" width="1.75" customWidth="1"/>
    <col min="15" max="15" width="7.625" customWidth="1"/>
    <col min="16" max="16" width="9.125" customWidth="1"/>
    <col min="17" max="27" width="7.875" customWidth="1"/>
  </cols>
  <sheetData>
    <row r="1" spans="2:27" s="35" customFormat="1" ht="19.5" thickBot="1">
      <c r="B1" s="35" t="s">
        <v>16</v>
      </c>
      <c r="C1" s="35" t="s">
        <v>17</v>
      </c>
      <c r="D1" s="36" t="s">
        <v>18</v>
      </c>
      <c r="E1" s="35" t="s">
        <v>19</v>
      </c>
      <c r="F1" s="36" t="s">
        <v>18</v>
      </c>
      <c r="G1" s="35" t="s">
        <v>20</v>
      </c>
      <c r="H1" s="36" t="s">
        <v>18</v>
      </c>
      <c r="I1" s="35" t="s">
        <v>21</v>
      </c>
      <c r="J1" s="36" t="s">
        <v>18</v>
      </c>
      <c r="K1" s="35" t="s">
        <v>22</v>
      </c>
      <c r="L1" s="35" t="s">
        <v>23</v>
      </c>
      <c r="O1" s="35" t="s">
        <v>24</v>
      </c>
      <c r="Q1" s="35" t="s">
        <v>16</v>
      </c>
      <c r="S1" s="35" t="s">
        <v>17</v>
      </c>
      <c r="T1" s="36" t="s">
        <v>18</v>
      </c>
      <c r="U1" s="35" t="s">
        <v>3</v>
      </c>
      <c r="V1" s="36" t="s">
        <v>18</v>
      </c>
      <c r="W1" s="35" t="s">
        <v>20</v>
      </c>
      <c r="X1" s="36" t="s">
        <v>18</v>
      </c>
      <c r="Y1" s="35" t="s">
        <v>4</v>
      </c>
      <c r="Z1" s="36" t="s">
        <v>18</v>
      </c>
      <c r="AA1" s="35" t="s">
        <v>6</v>
      </c>
    </row>
    <row r="2" spans="2:27" ht="19.5" thickBot="1">
      <c r="B2" s="18">
        <v>39326</v>
      </c>
      <c r="C2" s="19">
        <v>2007</v>
      </c>
      <c r="D2" s="20">
        <v>8.7999999999999995E-2</v>
      </c>
      <c r="E2" s="55">
        <v>310</v>
      </c>
      <c r="F2" s="21">
        <v>-0.13400000000000001</v>
      </c>
      <c r="G2" s="55">
        <v>301</v>
      </c>
      <c r="H2" s="21">
        <v>-0.122</v>
      </c>
      <c r="I2" s="55">
        <v>179</v>
      </c>
      <c r="J2" s="21">
        <v>-9.6000000000000002E-2</v>
      </c>
      <c r="K2" s="22" t="s">
        <v>56</v>
      </c>
      <c r="L2" s="28" t="s">
        <v>57</v>
      </c>
      <c r="N2" s="38"/>
      <c r="O2" s="38"/>
      <c r="P2" s="65">
        <v>43906</v>
      </c>
      <c r="Q2" s="18">
        <v>43831</v>
      </c>
      <c r="R2" s="57" t="s">
        <v>37</v>
      </c>
      <c r="S2" s="55">
        <v>637</v>
      </c>
      <c r="T2" s="20">
        <v>0.30499999999999999</v>
      </c>
      <c r="U2" s="55">
        <v>1</v>
      </c>
      <c r="V2" s="20">
        <v>1.0069999999999999</v>
      </c>
      <c r="W2" s="55">
        <v>2</v>
      </c>
      <c r="X2" s="20">
        <v>1.0129999999999999</v>
      </c>
      <c r="Y2" s="55">
        <v>0</v>
      </c>
      <c r="Z2" s="20">
        <v>1</v>
      </c>
      <c r="AA2" s="28" t="s">
        <v>33</v>
      </c>
    </row>
    <row r="3" spans="2:27" ht="19.5" thickBot="1">
      <c r="B3" s="23">
        <v>39692</v>
      </c>
      <c r="C3" s="24">
        <v>1657</v>
      </c>
      <c r="D3" s="25">
        <v>-0.17399999999999999</v>
      </c>
      <c r="E3" s="54">
        <v>143</v>
      </c>
      <c r="F3" s="25">
        <v>-0.53900000000000003</v>
      </c>
      <c r="G3" s="54">
        <v>219</v>
      </c>
      <c r="H3" s="25">
        <v>-0.27200000000000002</v>
      </c>
      <c r="I3" s="54">
        <v>34</v>
      </c>
      <c r="J3" s="25">
        <v>-0.81</v>
      </c>
      <c r="K3" s="27" t="s">
        <v>58</v>
      </c>
      <c r="L3" s="29" t="s">
        <v>59</v>
      </c>
      <c r="N3" s="38"/>
      <c r="O3" s="38"/>
      <c r="P3" s="65">
        <v>43997</v>
      </c>
      <c r="Q3" s="23">
        <v>43922</v>
      </c>
      <c r="R3" s="64" t="s">
        <v>38</v>
      </c>
      <c r="S3" s="24">
        <v>1497</v>
      </c>
      <c r="T3" s="26">
        <v>0.17599999999999999</v>
      </c>
      <c r="U3" s="54">
        <v>568</v>
      </c>
      <c r="V3" s="26">
        <v>0.127</v>
      </c>
      <c r="W3" s="54">
        <v>567</v>
      </c>
      <c r="X3" s="26">
        <v>0.127</v>
      </c>
      <c r="Y3" s="54">
        <v>394</v>
      </c>
      <c r="Z3" s="26">
        <v>0.13200000000000001</v>
      </c>
      <c r="AA3" s="29" t="s">
        <v>42</v>
      </c>
    </row>
    <row r="4" spans="2:27" ht="19.5" thickBot="1">
      <c r="B4" s="18">
        <v>40057</v>
      </c>
      <c r="C4" s="19">
        <v>1437</v>
      </c>
      <c r="D4" s="21">
        <v>-0.13300000000000001</v>
      </c>
      <c r="E4" s="55">
        <v>52</v>
      </c>
      <c r="F4" s="21">
        <v>-0.63600000000000001</v>
      </c>
      <c r="G4" s="55">
        <v>39</v>
      </c>
      <c r="H4" s="21">
        <v>-0.82199999999999995</v>
      </c>
      <c r="I4" s="66">
        <v>-654</v>
      </c>
      <c r="J4" s="21">
        <v>-20.234999999999999</v>
      </c>
      <c r="K4" s="22" t="s">
        <v>33</v>
      </c>
      <c r="L4" s="28" t="s">
        <v>60</v>
      </c>
      <c r="N4" s="38"/>
      <c r="O4" s="38"/>
      <c r="P4" s="65">
        <v>44088</v>
      </c>
      <c r="Q4" s="18">
        <v>44013</v>
      </c>
      <c r="R4" s="57" t="s">
        <v>43</v>
      </c>
      <c r="S4" s="55">
        <v>698</v>
      </c>
      <c r="T4" s="20">
        <v>0.14099999999999999</v>
      </c>
      <c r="U4" s="66">
        <v>-50</v>
      </c>
      <c r="V4" s="20">
        <v>0.41899999999999998</v>
      </c>
      <c r="W4" s="66">
        <v>-47</v>
      </c>
      <c r="X4" s="20">
        <v>0.44700000000000001</v>
      </c>
      <c r="Y4" s="66">
        <v>-34</v>
      </c>
      <c r="Z4" s="20">
        <v>0.45200000000000001</v>
      </c>
      <c r="AA4" s="28" t="s">
        <v>33</v>
      </c>
    </row>
    <row r="5" spans="2:27" ht="19.5" thickBot="1">
      <c r="B5" s="64" t="s">
        <v>40</v>
      </c>
      <c r="C5" s="24">
        <v>1808</v>
      </c>
      <c r="D5" s="26">
        <v>0.161</v>
      </c>
      <c r="E5" s="54">
        <v>164</v>
      </c>
      <c r="F5" s="26">
        <v>1.911</v>
      </c>
      <c r="G5" s="54">
        <v>153</v>
      </c>
      <c r="H5" s="26">
        <v>2.621</v>
      </c>
      <c r="I5" s="54">
        <v>169</v>
      </c>
      <c r="J5" s="26">
        <v>1.2390000000000001</v>
      </c>
      <c r="K5" s="27" t="s">
        <v>61</v>
      </c>
      <c r="L5" s="29" t="s">
        <v>62</v>
      </c>
      <c r="N5" s="38"/>
      <c r="O5" s="38"/>
      <c r="P5" s="65">
        <v>44179</v>
      </c>
      <c r="Q5" s="23">
        <v>44105</v>
      </c>
      <c r="R5" s="64" t="s">
        <v>44</v>
      </c>
      <c r="S5" s="24">
        <v>1022</v>
      </c>
      <c r="T5" s="25">
        <v>-0.14299999999999999</v>
      </c>
      <c r="U5" s="54">
        <v>208</v>
      </c>
      <c r="V5" s="25">
        <v>-0.221</v>
      </c>
      <c r="W5" s="54">
        <v>207</v>
      </c>
      <c r="X5" s="25">
        <v>-0.23300000000000001</v>
      </c>
      <c r="Y5" s="54">
        <v>150</v>
      </c>
      <c r="Z5" s="25">
        <v>-0.26500000000000001</v>
      </c>
      <c r="AA5" s="29" t="s">
        <v>45</v>
      </c>
    </row>
    <row r="6" spans="2:27" ht="19.5" thickBot="1">
      <c r="B6" s="18">
        <v>40817</v>
      </c>
      <c r="C6" s="19">
        <v>1996</v>
      </c>
      <c r="D6" s="20">
        <v>0.19600000000000001</v>
      </c>
      <c r="E6" s="55">
        <v>152</v>
      </c>
      <c r="F6" s="20">
        <v>4.0000000000000001E-3</v>
      </c>
      <c r="G6" s="55">
        <v>140</v>
      </c>
      <c r="H6" s="21">
        <v>-8.9999999999999993E-3</v>
      </c>
      <c r="I6" s="55">
        <v>23</v>
      </c>
      <c r="J6" s="21">
        <v>-0.85299999999999998</v>
      </c>
      <c r="K6" s="22" t="s">
        <v>63</v>
      </c>
      <c r="L6" s="28" t="s">
        <v>64</v>
      </c>
      <c r="N6" s="38"/>
      <c r="O6" s="38"/>
      <c r="P6" s="65">
        <v>44270</v>
      </c>
      <c r="Q6" s="23">
        <v>44197</v>
      </c>
      <c r="R6" s="64" t="s">
        <v>37</v>
      </c>
      <c r="S6" s="54">
        <v>734</v>
      </c>
      <c r="T6" s="26">
        <v>0.152</v>
      </c>
      <c r="U6" s="54">
        <v>107</v>
      </c>
      <c r="V6" s="26">
        <v>106</v>
      </c>
      <c r="W6" s="54">
        <v>107</v>
      </c>
      <c r="X6" s="26">
        <v>52.5</v>
      </c>
      <c r="Y6" s="54">
        <v>70</v>
      </c>
      <c r="Z6" s="69" t="s">
        <v>52</v>
      </c>
      <c r="AA6" s="29" t="s">
        <v>53</v>
      </c>
    </row>
    <row r="7" spans="2:27" ht="19.5" thickBot="1">
      <c r="B7" s="23">
        <v>41183</v>
      </c>
      <c r="C7" s="24">
        <v>1948</v>
      </c>
      <c r="D7" s="25">
        <v>-2.4E-2</v>
      </c>
      <c r="E7" s="54">
        <v>27</v>
      </c>
      <c r="F7" s="25">
        <v>-0.82199999999999995</v>
      </c>
      <c r="G7" s="54">
        <v>17</v>
      </c>
      <c r="H7" s="25">
        <v>-0.879</v>
      </c>
      <c r="I7" s="67">
        <v>-185</v>
      </c>
      <c r="J7" s="25">
        <v>-9.0429999999999993</v>
      </c>
      <c r="K7" s="27" t="s">
        <v>33</v>
      </c>
      <c r="L7" s="29" t="s">
        <v>65</v>
      </c>
      <c r="N7" s="37">
        <v>41183</v>
      </c>
      <c r="O7" s="38" t="s">
        <v>46</v>
      </c>
      <c r="P7" s="65">
        <v>44361</v>
      </c>
      <c r="Q7" s="23">
        <v>44287</v>
      </c>
      <c r="R7" s="64" t="s">
        <v>38</v>
      </c>
      <c r="S7" s="24">
        <v>1245</v>
      </c>
      <c r="T7" s="25">
        <v>-0.16800000000000001</v>
      </c>
      <c r="U7" s="54">
        <v>380</v>
      </c>
      <c r="V7" s="25">
        <v>-0.33100000000000002</v>
      </c>
      <c r="W7" s="54">
        <v>380</v>
      </c>
      <c r="X7" s="25">
        <v>-0.33</v>
      </c>
      <c r="Y7" s="54">
        <v>264</v>
      </c>
      <c r="Z7" s="25">
        <v>-0.33</v>
      </c>
      <c r="AA7" s="29" t="s">
        <v>54</v>
      </c>
    </row>
    <row r="8" spans="2:27" ht="19.5" thickBot="1">
      <c r="B8" s="18">
        <v>41548</v>
      </c>
      <c r="C8" s="19">
        <v>2171</v>
      </c>
      <c r="D8" s="20">
        <v>0.114</v>
      </c>
      <c r="E8" s="55">
        <v>141</v>
      </c>
      <c r="F8" s="20">
        <v>4.2220000000000004</v>
      </c>
      <c r="G8" s="55">
        <v>132</v>
      </c>
      <c r="H8" s="20">
        <v>6.7649999999999997</v>
      </c>
      <c r="I8" s="55">
        <v>132</v>
      </c>
      <c r="J8" s="20">
        <v>1.714</v>
      </c>
      <c r="K8" s="22" t="s">
        <v>41</v>
      </c>
      <c r="L8" s="28" t="s">
        <v>66</v>
      </c>
      <c r="N8" s="37">
        <v>41548</v>
      </c>
      <c r="O8" s="38" t="s">
        <v>46</v>
      </c>
      <c r="P8" s="65">
        <v>44452</v>
      </c>
      <c r="Q8" s="23">
        <v>44378</v>
      </c>
      <c r="R8" s="64" t="s">
        <v>43</v>
      </c>
      <c r="S8" s="54">
        <v>823</v>
      </c>
      <c r="T8" s="26">
        <v>0.17899999999999999</v>
      </c>
      <c r="U8" s="54">
        <v>52</v>
      </c>
      <c r="V8" s="26">
        <v>2.04</v>
      </c>
      <c r="W8" s="54">
        <v>52</v>
      </c>
      <c r="X8" s="26">
        <v>2.1059999999999999</v>
      </c>
      <c r="Y8" s="54">
        <v>43</v>
      </c>
      <c r="Z8" s="26">
        <v>2.2650000000000001</v>
      </c>
      <c r="AA8" s="29" t="s">
        <v>55</v>
      </c>
    </row>
    <row r="9" spans="2:27" ht="19.5" thickBot="1">
      <c r="B9" s="23">
        <v>41913</v>
      </c>
      <c r="C9" s="24">
        <v>2423</v>
      </c>
      <c r="D9" s="26">
        <v>0.11600000000000001</v>
      </c>
      <c r="E9" s="54">
        <v>188</v>
      </c>
      <c r="F9" s="26">
        <v>0.33300000000000002</v>
      </c>
      <c r="G9" s="54">
        <v>179</v>
      </c>
      <c r="H9" s="26">
        <v>0.35599999999999998</v>
      </c>
      <c r="I9" s="54">
        <v>185</v>
      </c>
      <c r="J9" s="26">
        <v>0.40200000000000002</v>
      </c>
      <c r="K9" s="27" t="s">
        <v>67</v>
      </c>
      <c r="L9" s="29" t="s">
        <v>68</v>
      </c>
      <c r="N9" s="37">
        <v>41913</v>
      </c>
      <c r="O9" s="38" t="s">
        <v>46</v>
      </c>
      <c r="P9" s="65">
        <v>44543</v>
      </c>
      <c r="Q9" s="23">
        <v>44470</v>
      </c>
      <c r="R9" s="64" t="s">
        <v>44</v>
      </c>
      <c r="S9" s="24">
        <v>1040</v>
      </c>
      <c r="T9" s="26">
        <v>1.7999999999999999E-2</v>
      </c>
      <c r="U9" s="54">
        <v>269</v>
      </c>
      <c r="V9" s="26">
        <v>0.29299999999999998</v>
      </c>
      <c r="W9" s="54">
        <v>270</v>
      </c>
      <c r="X9" s="26">
        <v>0.30399999999999999</v>
      </c>
      <c r="Y9" s="54">
        <v>196</v>
      </c>
      <c r="Z9" s="26">
        <v>0.307</v>
      </c>
      <c r="AA9" s="29" t="s">
        <v>83</v>
      </c>
    </row>
    <row r="10" spans="2:27" ht="19.5" thickBot="1">
      <c r="B10" s="18">
        <v>42278</v>
      </c>
      <c r="C10" s="19">
        <v>2676</v>
      </c>
      <c r="D10" s="20">
        <v>0.104</v>
      </c>
      <c r="E10" s="55">
        <v>157</v>
      </c>
      <c r="F10" s="21">
        <v>-0.16500000000000001</v>
      </c>
      <c r="G10" s="55">
        <v>150</v>
      </c>
      <c r="H10" s="21">
        <v>-0.16200000000000001</v>
      </c>
      <c r="I10" s="55">
        <v>145</v>
      </c>
      <c r="J10" s="21">
        <v>-0.216</v>
      </c>
      <c r="K10" s="22" t="s">
        <v>69</v>
      </c>
      <c r="L10" s="28" t="s">
        <v>70</v>
      </c>
      <c r="N10" s="37">
        <v>42278</v>
      </c>
      <c r="O10" s="38" t="s">
        <v>46</v>
      </c>
      <c r="P10" s="65">
        <v>44634</v>
      </c>
      <c r="Q10" s="23">
        <v>44562</v>
      </c>
      <c r="R10" s="64" t="s">
        <v>37</v>
      </c>
      <c r="S10" s="54">
        <v>796</v>
      </c>
      <c r="T10" s="26">
        <v>8.4000000000000005E-2</v>
      </c>
      <c r="U10" s="54">
        <v>130</v>
      </c>
      <c r="V10" s="26">
        <v>0.215</v>
      </c>
      <c r="W10" s="54">
        <v>131</v>
      </c>
      <c r="X10" s="26">
        <v>0.224</v>
      </c>
      <c r="Y10" s="54">
        <v>56</v>
      </c>
      <c r="Z10" s="25">
        <v>-0.2</v>
      </c>
      <c r="AA10" s="29" t="s">
        <v>86</v>
      </c>
    </row>
    <row r="11" spans="2:27" ht="19.5" thickBot="1">
      <c r="B11" s="23">
        <v>42644</v>
      </c>
      <c r="C11" s="24">
        <v>3108</v>
      </c>
      <c r="D11" s="26">
        <v>0.161</v>
      </c>
      <c r="E11" s="54">
        <v>193</v>
      </c>
      <c r="F11" s="26">
        <v>0.22900000000000001</v>
      </c>
      <c r="G11" s="54">
        <v>186</v>
      </c>
      <c r="H11" s="26">
        <v>0.24</v>
      </c>
      <c r="I11" s="54">
        <v>134</v>
      </c>
      <c r="J11" s="25">
        <v>-7.5999999999999998E-2</v>
      </c>
      <c r="K11" s="27" t="s">
        <v>71</v>
      </c>
      <c r="L11" s="29" t="s">
        <v>72</v>
      </c>
      <c r="N11" s="37">
        <v>42644</v>
      </c>
      <c r="O11" s="38" t="s">
        <v>47</v>
      </c>
      <c r="P11" s="65">
        <v>44725</v>
      </c>
      <c r="Q11" s="23">
        <v>44652</v>
      </c>
      <c r="R11" s="64" t="s">
        <v>38</v>
      </c>
      <c r="S11" s="24">
        <v>1499</v>
      </c>
      <c r="T11" s="26">
        <v>0.20399999999999999</v>
      </c>
      <c r="U11" s="54">
        <v>545</v>
      </c>
      <c r="V11" s="26">
        <v>0.434</v>
      </c>
      <c r="W11" s="54">
        <v>544</v>
      </c>
      <c r="X11" s="26">
        <v>0.432</v>
      </c>
      <c r="Y11" s="54">
        <v>381</v>
      </c>
      <c r="Z11" s="26">
        <v>0.443</v>
      </c>
      <c r="AA11" s="29" t="s">
        <v>87</v>
      </c>
    </row>
    <row r="12" spans="2:27" ht="19.5" thickBot="1">
      <c r="B12" s="18">
        <v>43009</v>
      </c>
      <c r="C12" s="19">
        <v>3807</v>
      </c>
      <c r="D12" s="20">
        <v>0.22500000000000001</v>
      </c>
      <c r="E12" s="55">
        <v>350</v>
      </c>
      <c r="F12" s="20">
        <v>0.81299999999999994</v>
      </c>
      <c r="G12" s="55">
        <v>346</v>
      </c>
      <c r="H12" s="20">
        <v>0.86</v>
      </c>
      <c r="I12" s="55">
        <v>238</v>
      </c>
      <c r="J12" s="20">
        <v>0.77600000000000002</v>
      </c>
      <c r="K12" s="22" t="s">
        <v>73</v>
      </c>
      <c r="L12" s="28" t="s">
        <v>74</v>
      </c>
      <c r="N12" s="37">
        <v>43009</v>
      </c>
      <c r="O12" s="38" t="s">
        <v>48</v>
      </c>
      <c r="P12" s="65">
        <v>44816</v>
      </c>
      <c r="Q12" s="23">
        <v>44743</v>
      </c>
      <c r="R12" s="64" t="s">
        <v>43</v>
      </c>
      <c r="S12" s="54">
        <v>809</v>
      </c>
      <c r="T12" s="25">
        <v>-1.7000000000000001E-2</v>
      </c>
      <c r="U12" s="67">
        <v>-1</v>
      </c>
      <c r="V12" s="25">
        <v>-1.0189999999999999</v>
      </c>
      <c r="W12" s="54">
        <v>1</v>
      </c>
      <c r="X12" s="25">
        <v>-0.98099999999999998</v>
      </c>
      <c r="Y12" s="54">
        <v>0</v>
      </c>
      <c r="Z12" s="25">
        <v>-1</v>
      </c>
      <c r="AA12" s="29" t="s">
        <v>33</v>
      </c>
    </row>
    <row r="13" spans="2:27" ht="19.5" thickBot="1">
      <c r="B13" s="23">
        <v>43374</v>
      </c>
      <c r="C13" s="24">
        <v>3399</v>
      </c>
      <c r="D13" s="25">
        <v>-0.107</v>
      </c>
      <c r="E13" s="54">
        <v>391</v>
      </c>
      <c r="F13" s="26">
        <v>0.11700000000000001</v>
      </c>
      <c r="G13" s="54">
        <v>389</v>
      </c>
      <c r="H13" s="26">
        <v>0.124</v>
      </c>
      <c r="I13" s="54">
        <v>258</v>
      </c>
      <c r="J13" s="26">
        <v>8.4000000000000005E-2</v>
      </c>
      <c r="K13" s="27" t="s">
        <v>75</v>
      </c>
      <c r="L13" s="29" t="s">
        <v>76</v>
      </c>
      <c r="N13" s="37">
        <v>43374</v>
      </c>
      <c r="O13" s="38" t="s">
        <v>49</v>
      </c>
      <c r="P13" s="65">
        <v>44907</v>
      </c>
      <c r="Q13" s="23">
        <v>44835</v>
      </c>
      <c r="R13" s="64" t="s">
        <v>44</v>
      </c>
      <c r="S13" s="24">
        <v>1128</v>
      </c>
      <c r="T13" s="26">
        <v>8.5000000000000006E-2</v>
      </c>
      <c r="U13" s="54">
        <v>223</v>
      </c>
      <c r="V13" s="25">
        <v>-0.17100000000000001</v>
      </c>
      <c r="W13" s="54">
        <v>223</v>
      </c>
      <c r="X13" s="25">
        <v>-0.17399999999999999</v>
      </c>
      <c r="Y13" s="54">
        <v>154</v>
      </c>
      <c r="Z13" s="25">
        <v>-0.214</v>
      </c>
      <c r="AA13" s="29" t="s">
        <v>90</v>
      </c>
    </row>
    <row r="14" spans="2:27" ht="19.5" thickBot="1">
      <c r="B14" s="18">
        <v>43739</v>
      </c>
      <c r="C14" s="19">
        <v>3566</v>
      </c>
      <c r="D14" s="20">
        <v>4.9000000000000002E-2</v>
      </c>
      <c r="E14" s="55">
        <v>535</v>
      </c>
      <c r="F14" s="20">
        <v>0.36799999999999999</v>
      </c>
      <c r="G14" s="55">
        <v>538</v>
      </c>
      <c r="H14" s="20">
        <v>0.38300000000000001</v>
      </c>
      <c r="I14" s="55">
        <v>382</v>
      </c>
      <c r="J14" s="20">
        <v>0.48099999999999998</v>
      </c>
      <c r="K14" s="22" t="s">
        <v>77</v>
      </c>
      <c r="L14" s="28" t="s">
        <v>78</v>
      </c>
      <c r="N14" s="37">
        <v>43739</v>
      </c>
      <c r="O14" s="38" t="s">
        <v>50</v>
      </c>
      <c r="P14" s="65">
        <v>44998</v>
      </c>
      <c r="Q14" s="23">
        <v>44927</v>
      </c>
      <c r="R14" s="64" t="s">
        <v>37</v>
      </c>
      <c r="S14" s="54">
        <v>975</v>
      </c>
      <c r="T14" s="26">
        <v>0.22500000000000001</v>
      </c>
      <c r="U14" s="54">
        <v>166</v>
      </c>
      <c r="V14" s="26">
        <v>0.27700000000000002</v>
      </c>
      <c r="W14" s="54">
        <v>167</v>
      </c>
      <c r="X14" s="26">
        <v>0.27500000000000002</v>
      </c>
      <c r="Y14" s="54">
        <v>111</v>
      </c>
      <c r="Z14" s="26">
        <v>0.98199999999999998</v>
      </c>
      <c r="AA14" s="29" t="s">
        <v>92</v>
      </c>
    </row>
    <row r="15" spans="2:27" ht="19.5" thickBot="1">
      <c r="B15" s="23">
        <v>44105</v>
      </c>
      <c r="C15" s="24">
        <v>3854</v>
      </c>
      <c r="D15" s="26">
        <v>8.1000000000000003E-2</v>
      </c>
      <c r="E15" s="54">
        <v>727</v>
      </c>
      <c r="F15" s="26">
        <v>0.35899999999999999</v>
      </c>
      <c r="G15" s="54">
        <v>729</v>
      </c>
      <c r="H15" s="26">
        <v>0.35499999999999998</v>
      </c>
      <c r="I15" s="54">
        <v>510</v>
      </c>
      <c r="J15" s="26">
        <v>0.33500000000000002</v>
      </c>
      <c r="K15" s="27" t="s">
        <v>79</v>
      </c>
      <c r="L15" s="29" t="s">
        <v>80</v>
      </c>
      <c r="N15" s="37">
        <v>44105</v>
      </c>
      <c r="O15" s="38" t="s">
        <v>51</v>
      </c>
      <c r="P15" s="65">
        <v>45089</v>
      </c>
      <c r="Q15" s="23">
        <v>45017</v>
      </c>
      <c r="R15" s="64" t="s">
        <v>38</v>
      </c>
      <c r="S15" s="24">
        <v>1453</v>
      </c>
      <c r="T15" s="25">
        <v>-3.1E-2</v>
      </c>
      <c r="U15" s="54">
        <v>385</v>
      </c>
      <c r="V15" s="25">
        <v>-0.29399999999999998</v>
      </c>
      <c r="W15" s="54">
        <v>384</v>
      </c>
      <c r="X15" s="25">
        <v>-0.29399999999999998</v>
      </c>
      <c r="Y15" s="54">
        <v>265</v>
      </c>
      <c r="Z15" s="25">
        <v>-0.30399999999999999</v>
      </c>
      <c r="AA15" s="29" t="s">
        <v>93</v>
      </c>
    </row>
    <row r="16" spans="2:27" ht="19.5" thickBot="1">
      <c r="B16" s="18">
        <v>44470</v>
      </c>
      <c r="C16" s="19">
        <v>3842</v>
      </c>
      <c r="D16" s="21">
        <v>-3.0000000000000001E-3</v>
      </c>
      <c r="E16" s="55">
        <v>808</v>
      </c>
      <c r="F16" s="20">
        <v>0.111</v>
      </c>
      <c r="G16" s="55">
        <v>809</v>
      </c>
      <c r="H16" s="20">
        <v>0.11</v>
      </c>
      <c r="I16" s="55">
        <v>573</v>
      </c>
      <c r="J16" s="20">
        <v>0.124</v>
      </c>
      <c r="K16" s="22" t="s">
        <v>81</v>
      </c>
      <c r="L16" s="28" t="s">
        <v>82</v>
      </c>
      <c r="N16" s="37">
        <v>44470</v>
      </c>
      <c r="O16" s="38" t="s">
        <v>84</v>
      </c>
      <c r="P16" s="65">
        <v>45180</v>
      </c>
      <c r="Q16" s="23">
        <v>45108</v>
      </c>
      <c r="R16" s="64" t="s">
        <v>43</v>
      </c>
      <c r="S16" s="54">
        <v>887</v>
      </c>
      <c r="T16" s="26">
        <v>9.6000000000000002E-2</v>
      </c>
      <c r="U16" s="54">
        <v>29</v>
      </c>
      <c r="V16" s="26">
        <v>30</v>
      </c>
      <c r="W16" s="54">
        <v>30</v>
      </c>
      <c r="X16" s="26">
        <v>29</v>
      </c>
      <c r="Y16" s="54">
        <v>13</v>
      </c>
      <c r="Z16" s="69" t="s">
        <v>52</v>
      </c>
      <c r="AA16" s="29" t="s">
        <v>94</v>
      </c>
    </row>
    <row r="17" spans="2:27" ht="19.5" thickBot="1">
      <c r="B17" s="23">
        <v>44835</v>
      </c>
      <c r="C17" s="24">
        <v>4232</v>
      </c>
      <c r="D17" s="26">
        <v>0.10199999999999999</v>
      </c>
      <c r="E17" s="54">
        <v>897</v>
      </c>
      <c r="F17" s="26">
        <v>0.11</v>
      </c>
      <c r="G17" s="54">
        <v>899</v>
      </c>
      <c r="H17" s="26">
        <v>0.111</v>
      </c>
      <c r="I17" s="54">
        <v>591</v>
      </c>
      <c r="J17" s="26">
        <v>3.1E-2</v>
      </c>
      <c r="K17" s="27" t="s">
        <v>88</v>
      </c>
      <c r="L17" s="29" t="s">
        <v>89</v>
      </c>
      <c r="N17" s="37">
        <v>44835</v>
      </c>
      <c r="O17" s="38" t="s">
        <v>91</v>
      </c>
      <c r="P17" s="65">
        <v>45637</v>
      </c>
      <c r="Q17" s="23">
        <v>45200</v>
      </c>
      <c r="R17" s="64" t="s">
        <v>44</v>
      </c>
      <c r="S17" s="24">
        <v>1421</v>
      </c>
      <c r="T17" s="26">
        <v>0.26</v>
      </c>
      <c r="U17" s="54">
        <v>333</v>
      </c>
      <c r="V17" s="26">
        <v>0.49299999999999999</v>
      </c>
      <c r="W17" s="54">
        <v>334</v>
      </c>
      <c r="X17" s="26">
        <v>0.498</v>
      </c>
      <c r="Y17" s="54">
        <v>243</v>
      </c>
      <c r="Z17" s="26">
        <v>0.57799999999999996</v>
      </c>
      <c r="AA17" s="29" t="s">
        <v>99</v>
      </c>
    </row>
    <row r="18" spans="2:27" ht="19.5" thickBot="1">
      <c r="B18" s="18">
        <v>45200</v>
      </c>
      <c r="C18" s="19">
        <v>4736</v>
      </c>
      <c r="D18" s="20">
        <v>0.11899999999999999</v>
      </c>
      <c r="E18" s="55">
        <v>913</v>
      </c>
      <c r="F18" s="20">
        <v>1.7999999999999999E-2</v>
      </c>
      <c r="G18" s="55">
        <v>915</v>
      </c>
      <c r="H18" s="20">
        <v>1.7999999999999999E-2</v>
      </c>
      <c r="I18" s="55">
        <v>632</v>
      </c>
      <c r="J18" s="20">
        <v>6.9000000000000006E-2</v>
      </c>
      <c r="K18" s="22" t="s">
        <v>95</v>
      </c>
      <c r="L18" s="28" t="s">
        <v>96</v>
      </c>
      <c r="N18" s="37">
        <v>45200</v>
      </c>
      <c r="O18" s="38" t="s">
        <v>100</v>
      </c>
    </row>
    <row r="19" spans="2:27" ht="19.5" thickBot="1">
      <c r="B19" s="64" t="s">
        <v>97</v>
      </c>
      <c r="C19" s="24">
        <v>4886</v>
      </c>
      <c r="D19" s="26">
        <v>3.2000000000000001E-2</v>
      </c>
      <c r="E19" s="54">
        <v>940</v>
      </c>
      <c r="F19" s="26">
        <v>0.03</v>
      </c>
      <c r="G19" s="54">
        <v>938</v>
      </c>
      <c r="H19" s="26">
        <v>2.5000000000000001E-2</v>
      </c>
      <c r="I19" s="54">
        <v>633</v>
      </c>
      <c r="J19" s="26">
        <v>2E-3</v>
      </c>
      <c r="K19" s="27" t="s">
        <v>98</v>
      </c>
      <c r="L19" s="29" t="s">
        <v>33</v>
      </c>
      <c r="N19" s="39" t="s">
        <v>101</v>
      </c>
      <c r="O19" s="38" t="s">
        <v>102</v>
      </c>
    </row>
  </sheetData>
  <phoneticPr fontId="3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テンプレート</vt:lpstr>
      <vt:lpstr>コピー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2024-01-14T07:45:33Z</dcterms:created>
  <dcterms:modified xsi:type="dcterms:W3CDTF">2024-01-14T07:45:48Z</dcterms:modified>
</cp:coreProperties>
</file>