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01E0B92E-5801-4A56-8A03-4D932966E745}" xr6:coauthVersionLast="47" xr6:coauthVersionMax="47" xr10:uidLastSave="{00000000-0000-0000-0000-000000000000}"/>
  <bookViews>
    <workbookView xWindow="1575" yWindow="300" windowWidth="25755" windowHeight="15135" xr2:uid="{00000000-000D-0000-FFFF-FFFF00000000}"/>
  </bookViews>
  <sheets>
    <sheet name="テンプレート" sheetId="3" r:id="rId1"/>
    <sheet name="コピー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3" l="1"/>
  <c r="T2" i="3"/>
  <c r="S2" i="3"/>
  <c r="R2" i="3"/>
  <c r="P2" i="3"/>
  <c r="M2" i="3"/>
  <c r="L2" i="3"/>
  <c r="K2" i="3"/>
  <c r="J2" i="3"/>
  <c r="I2" i="3"/>
  <c r="H2" i="3"/>
  <c r="G2" i="3"/>
  <c r="F2" i="3"/>
  <c r="E2" i="3"/>
  <c r="F31" i="3"/>
  <c r="G31" i="3"/>
  <c r="I31" i="3"/>
  <c r="I32" i="3" s="1"/>
  <c r="K31" i="3"/>
  <c r="K32" i="3" s="1"/>
  <c r="N31" i="3"/>
  <c r="G32" i="3"/>
  <c r="N32" i="3"/>
  <c r="C31" i="3"/>
  <c r="C32" i="3"/>
  <c r="T27" i="3"/>
  <c r="E27" i="3"/>
  <c r="F27" i="3"/>
  <c r="H27" i="3"/>
  <c r="I27" i="3" s="1"/>
  <c r="J27" i="3"/>
  <c r="K27" i="3" s="1"/>
  <c r="L27" i="3"/>
  <c r="N27" i="3" s="1"/>
  <c r="M27" i="3"/>
  <c r="O27" i="3" s="1"/>
  <c r="P27" i="3"/>
  <c r="Q27" i="3"/>
  <c r="F28" i="3"/>
  <c r="G29" i="3"/>
  <c r="G30" i="3" s="1"/>
  <c r="I29" i="3"/>
  <c r="I30" i="3"/>
  <c r="K29" i="3"/>
  <c r="K30" i="3" s="1"/>
  <c r="N29" i="3"/>
  <c r="N30" i="3" s="1"/>
  <c r="T18" i="3"/>
  <c r="T19" i="3"/>
  <c r="T20" i="3"/>
  <c r="T21" i="3"/>
  <c r="T22" i="3"/>
  <c r="T23" i="3"/>
  <c r="T24" i="3"/>
  <c r="T25" i="3"/>
  <c r="T26" i="3"/>
  <c r="T17" i="3"/>
  <c r="C24" i="3"/>
  <c r="C25" i="3"/>
  <c r="C28" i="3" s="1"/>
  <c r="E25" i="3"/>
  <c r="F25" i="3"/>
  <c r="H25" i="3"/>
  <c r="J25" i="3"/>
  <c r="L25" i="3"/>
  <c r="N25" i="3" s="1"/>
  <c r="M25" i="3"/>
  <c r="O25" i="3" s="1"/>
  <c r="P25" i="3"/>
  <c r="Q25" i="3" s="1"/>
  <c r="E26" i="3"/>
  <c r="F26" i="3"/>
  <c r="I26" i="3" s="1"/>
  <c r="H26" i="3"/>
  <c r="J26" i="3"/>
  <c r="L26" i="3"/>
  <c r="N26" i="3" s="1"/>
  <c r="M26" i="3"/>
  <c r="O26" i="3" s="1"/>
  <c r="P26" i="3"/>
  <c r="Q26" i="3" s="1"/>
  <c r="E22" i="3"/>
  <c r="F22" i="3"/>
  <c r="H22" i="3"/>
  <c r="J22" i="3"/>
  <c r="C22" i="3" s="1"/>
  <c r="L22" i="3"/>
  <c r="N22" i="3" s="1"/>
  <c r="M22" i="3"/>
  <c r="O22" i="3" s="1"/>
  <c r="P22" i="3"/>
  <c r="Q22" i="3" s="1"/>
  <c r="E23" i="3"/>
  <c r="F23" i="3"/>
  <c r="H23" i="3"/>
  <c r="J23" i="3"/>
  <c r="C23" i="3" s="1"/>
  <c r="L23" i="3"/>
  <c r="M23" i="3"/>
  <c r="P23" i="3"/>
  <c r="E24" i="3"/>
  <c r="F24" i="3"/>
  <c r="G25" i="3" s="1"/>
  <c r="H24" i="3"/>
  <c r="I24" i="3" s="1"/>
  <c r="J24" i="3"/>
  <c r="L24" i="3"/>
  <c r="M24" i="3"/>
  <c r="P24" i="3"/>
  <c r="H31" i="3" l="1"/>
  <c r="J31" i="3"/>
  <c r="L31" i="3" s="1"/>
  <c r="B31" i="3" s="1"/>
  <c r="F32" i="3"/>
  <c r="I22" i="3"/>
  <c r="K26" i="3"/>
  <c r="G27" i="3"/>
  <c r="A12" i="3" s="1"/>
  <c r="I25" i="3"/>
  <c r="C26" i="3"/>
  <c r="C29" i="3" s="1"/>
  <c r="C27" i="3"/>
  <c r="F29" i="3"/>
  <c r="F30" i="3" s="1"/>
  <c r="J28" i="3"/>
  <c r="L28" i="3" s="1"/>
  <c r="B28" i="3" s="1"/>
  <c r="H28" i="3"/>
  <c r="G23" i="3"/>
  <c r="K22" i="3"/>
  <c r="G24" i="3"/>
  <c r="I23" i="3"/>
  <c r="K25" i="3"/>
  <c r="G26" i="3"/>
  <c r="K24" i="3"/>
  <c r="K23" i="3"/>
  <c r="E20" i="3"/>
  <c r="F20" i="3"/>
  <c r="H20" i="3"/>
  <c r="J20" i="3"/>
  <c r="L20" i="3"/>
  <c r="N20" i="3" s="1"/>
  <c r="M20" i="3"/>
  <c r="O20" i="3" s="1"/>
  <c r="P20" i="3"/>
  <c r="Q20" i="3" s="1"/>
  <c r="E21" i="3"/>
  <c r="F21" i="3"/>
  <c r="H21" i="3"/>
  <c r="J21" i="3"/>
  <c r="L21" i="3"/>
  <c r="M21" i="3"/>
  <c r="P21" i="3"/>
  <c r="J32" i="3" l="1"/>
  <c r="L32" i="3" s="1"/>
  <c r="H32" i="3"/>
  <c r="J29" i="3"/>
  <c r="L29" i="3" s="1"/>
  <c r="B29" i="3" s="1"/>
  <c r="H29" i="3"/>
  <c r="G21" i="3"/>
  <c r="K20" i="3"/>
  <c r="I20" i="3"/>
  <c r="K21" i="3"/>
  <c r="G22" i="3"/>
  <c r="C21" i="3"/>
  <c r="C20" i="3"/>
  <c r="I21" i="3"/>
  <c r="C36" i="3"/>
  <c r="D36" i="3"/>
  <c r="E36" i="3"/>
  <c r="F36" i="3"/>
  <c r="G36" i="3" s="1"/>
  <c r="H36" i="3"/>
  <c r="J36" i="3"/>
  <c r="L36" i="3"/>
  <c r="C37" i="3"/>
  <c r="D37" i="3"/>
  <c r="E37" i="3"/>
  <c r="F37" i="3"/>
  <c r="G37" i="3" s="1"/>
  <c r="H37" i="3"/>
  <c r="I37" i="3" s="1"/>
  <c r="J37" i="3"/>
  <c r="L37" i="3"/>
  <c r="C38" i="3"/>
  <c r="D38" i="3"/>
  <c r="E38" i="3"/>
  <c r="F38" i="3"/>
  <c r="G38" i="3" s="1"/>
  <c r="H38" i="3"/>
  <c r="J38" i="3"/>
  <c r="L38" i="3"/>
  <c r="C35" i="3"/>
  <c r="D35" i="3"/>
  <c r="E35" i="3"/>
  <c r="F35" i="3"/>
  <c r="H35" i="3"/>
  <c r="I35" i="3"/>
  <c r="J35" i="3"/>
  <c r="L35" i="3"/>
  <c r="P19" i="3"/>
  <c r="E19" i="3"/>
  <c r="F19" i="3"/>
  <c r="G20" i="3" s="1"/>
  <c r="H19" i="3"/>
  <c r="J19" i="3"/>
  <c r="L19" i="3"/>
  <c r="M19" i="3"/>
  <c r="O19" i="3" s="1"/>
  <c r="K37" i="3" l="1"/>
  <c r="K35" i="3"/>
  <c r="K36" i="3"/>
  <c r="I36" i="3"/>
  <c r="I38" i="3"/>
  <c r="K38" i="3"/>
  <c r="G35" i="3"/>
  <c r="N19" i="3"/>
  <c r="K19" i="3"/>
  <c r="Q19" i="3"/>
  <c r="I19" i="3"/>
  <c r="C19" i="3"/>
  <c r="P15" i="3" l="1"/>
  <c r="Q15" i="3" s="1"/>
  <c r="P16" i="3"/>
  <c r="Q16" i="3" s="1"/>
  <c r="P17" i="3"/>
  <c r="Q17" i="3" s="1"/>
  <c r="P18" i="3"/>
  <c r="Q18" i="3" s="1"/>
  <c r="E4" i="3" l="1"/>
  <c r="A6" i="3"/>
  <c r="E3" i="3" l="1"/>
  <c r="H18" i="3"/>
  <c r="L11" i="3" l="1"/>
  <c r="N11" i="3" s="1"/>
  <c r="M10" i="3" l="1"/>
  <c r="O10" i="3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M9" i="3"/>
  <c r="O9" i="3" s="1"/>
  <c r="L10" i="3"/>
  <c r="N10" i="3" s="1"/>
  <c r="L12" i="3"/>
  <c r="N12" i="3" s="1"/>
  <c r="L13" i="3"/>
  <c r="N13" i="3" s="1"/>
  <c r="L14" i="3"/>
  <c r="N14" i="3" s="1"/>
  <c r="L15" i="3"/>
  <c r="N15" i="3" s="1"/>
  <c r="L16" i="3"/>
  <c r="N16" i="3" s="1"/>
  <c r="L17" i="3"/>
  <c r="N17" i="3" s="1"/>
  <c r="L18" i="3"/>
  <c r="L9" i="3"/>
  <c r="N9" i="3" s="1"/>
  <c r="J10" i="3"/>
  <c r="J11" i="3"/>
  <c r="C11" i="3" s="1"/>
  <c r="J12" i="3"/>
  <c r="J13" i="3"/>
  <c r="J14" i="3"/>
  <c r="J15" i="3"/>
  <c r="J16" i="3"/>
  <c r="J17" i="3"/>
  <c r="J18" i="3"/>
  <c r="J9" i="3"/>
  <c r="H10" i="3"/>
  <c r="H11" i="3"/>
  <c r="H12" i="3"/>
  <c r="H13" i="3"/>
  <c r="H14" i="3"/>
  <c r="H15" i="3"/>
  <c r="H16" i="3"/>
  <c r="H17" i="3"/>
  <c r="H9" i="3"/>
  <c r="F10" i="3"/>
  <c r="F11" i="3"/>
  <c r="F12" i="3"/>
  <c r="F13" i="3"/>
  <c r="F14" i="3"/>
  <c r="F15" i="3"/>
  <c r="F16" i="3"/>
  <c r="F17" i="3"/>
  <c r="F18" i="3"/>
  <c r="G19" i="3" s="1"/>
  <c r="F9" i="3"/>
  <c r="E10" i="3"/>
  <c r="E11" i="3"/>
  <c r="E12" i="3"/>
  <c r="E13" i="3"/>
  <c r="E14" i="3"/>
  <c r="E15" i="3"/>
  <c r="E16" i="3"/>
  <c r="E17" i="3"/>
  <c r="E18" i="3"/>
  <c r="E9" i="3"/>
  <c r="C18" i="3" l="1"/>
  <c r="C12" i="3"/>
  <c r="O18" i="3"/>
  <c r="O8" i="3" s="1"/>
  <c r="C10" i="3"/>
  <c r="N18" i="3"/>
  <c r="N8" i="3" s="1"/>
  <c r="C14" i="3"/>
  <c r="O2" i="3"/>
  <c r="C15" i="3"/>
  <c r="C13" i="3"/>
  <c r="C9" i="3"/>
  <c r="C16" i="3"/>
  <c r="C17" i="3"/>
  <c r="I18" i="3"/>
  <c r="I12" i="3"/>
  <c r="I9" i="3"/>
  <c r="I16" i="3"/>
  <c r="I13" i="3"/>
  <c r="G15" i="3"/>
  <c r="I10" i="3"/>
  <c r="K11" i="3"/>
  <c r="I15" i="3"/>
  <c r="G13" i="3"/>
  <c r="I14" i="3"/>
  <c r="K15" i="3"/>
  <c r="K17" i="3"/>
  <c r="K9" i="3"/>
  <c r="K16" i="3"/>
  <c r="K10" i="3"/>
  <c r="K14" i="3"/>
  <c r="K13" i="3"/>
  <c r="G16" i="3"/>
  <c r="G10" i="3"/>
  <c r="I17" i="3"/>
  <c r="I11" i="3"/>
  <c r="K18" i="3"/>
  <c r="K12" i="3"/>
  <c r="G18" i="3"/>
  <c r="G12" i="3"/>
  <c r="G17" i="3"/>
  <c r="G11" i="3"/>
  <c r="G14" i="3"/>
  <c r="G8" i="3" l="1"/>
  <c r="I8" i="3"/>
  <c r="K8" i="3"/>
  <c r="Q2" i="3"/>
  <c r="N2" i="3"/>
  <c r="C30" i="3" l="1"/>
  <c r="H30" i="3" l="1"/>
  <c r="J30" i="3"/>
  <c r="L30" i="3" s="1"/>
  <c r="B32" i="3" l="1"/>
  <c r="O21" i="3" l="1"/>
  <c r="Q21" i="3"/>
  <c r="N21" i="3"/>
  <c r="O23" i="3" l="1"/>
  <c r="N23" i="3"/>
  <c r="Q23" i="3"/>
  <c r="Q24" i="3"/>
  <c r="N24" i="3"/>
  <c r="O24" i="3"/>
  <c r="B30" i="3" l="1"/>
  <c r="E5" i="3" l="1"/>
  <c r="D32" i="3" l="1"/>
  <c r="E7" i="3" s="1"/>
  <c r="E6" i="3"/>
</calcChain>
</file>

<file path=xl/sharedStrings.xml><?xml version="1.0" encoding="utf-8"?>
<sst xmlns="http://schemas.openxmlformats.org/spreadsheetml/2006/main" count="125" uniqueCount="107">
  <si>
    <t>売り上げ高</t>
    <rPh sb="0" eb="1">
      <t>ウ</t>
    </rPh>
    <rPh sb="2" eb="3">
      <t>ア</t>
    </rPh>
    <rPh sb="4" eb="5">
      <t>ダカ</t>
    </rPh>
    <phoneticPr fontId="3"/>
  </si>
  <si>
    <t>決算日</t>
    <rPh sb="0" eb="2">
      <t>ケッサン</t>
    </rPh>
    <rPh sb="2" eb="3">
      <t>ビ</t>
    </rPh>
    <phoneticPr fontId="3"/>
  </si>
  <si>
    <t>単位
（百万円）</t>
    <rPh sb="0" eb="2">
      <t>タンイ</t>
    </rPh>
    <rPh sb="4" eb="7">
      <t>ヒャクマンエン</t>
    </rPh>
    <phoneticPr fontId="3"/>
  </si>
  <si>
    <t>営業利益</t>
    <rPh sb="0" eb="2">
      <t>エイギョウ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</si>
  <si>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</si>
  <si>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営業利益率</t>
    <rPh sb="0" eb="2">
      <t>エイギョウ</t>
    </rPh>
    <rPh sb="2" eb="4">
      <t>リエキ</t>
    </rPh>
    <rPh sb="4" eb="5">
      <t>リツ</t>
    </rPh>
    <phoneticPr fontId="3"/>
  </si>
  <si>
    <t>EPS</t>
    <phoneticPr fontId="3"/>
  </si>
  <si>
    <t>BPS</t>
    <phoneticPr fontId="3"/>
  </si>
  <si>
    <t>株価</t>
    <rPh sb="0" eb="2">
      <t>カブカ</t>
    </rPh>
    <phoneticPr fontId="3"/>
  </si>
  <si>
    <t>売り上げ</t>
    <rPh sb="0" eb="1">
      <t>ウ</t>
    </rPh>
    <rPh sb="2" eb="3">
      <t>ア</t>
    </rPh>
    <phoneticPr fontId="3"/>
  </si>
  <si>
    <t>利益</t>
    <rPh sb="0" eb="2">
      <t>リエキ</t>
    </rPh>
    <phoneticPr fontId="3"/>
  </si>
  <si>
    <t>PER</t>
    <phoneticPr fontId="3"/>
  </si>
  <si>
    <t>PBR</t>
    <phoneticPr fontId="3"/>
  </si>
  <si>
    <t>配当</t>
    <rPh sb="0" eb="2">
      <t>ハイトウ</t>
    </rPh>
    <phoneticPr fontId="3"/>
  </si>
  <si>
    <t>配当率</t>
    <rPh sb="0" eb="2">
      <t>ハイトウ</t>
    </rPh>
    <rPh sb="2" eb="3">
      <t>リツ</t>
    </rPh>
    <phoneticPr fontId="3"/>
  </si>
  <si>
    <t>平均値</t>
    <rPh sb="0" eb="3">
      <t>ヘイキンチ</t>
    </rPh>
    <phoneticPr fontId="3"/>
  </si>
  <si>
    <t>決算期</t>
    <rPh sb="0" eb="3">
      <t>ケッサンキ</t>
    </rPh>
    <phoneticPr fontId="3"/>
  </si>
  <si>
    <t>売上高</t>
    <rPh sb="0" eb="2">
      <t>ウリアゲ</t>
    </rPh>
    <rPh sb="2" eb="3">
      <t>ダカ</t>
    </rPh>
    <phoneticPr fontId="3"/>
  </si>
  <si>
    <t>前期比</t>
    <rPh sb="0" eb="3">
      <t>ゼンキヒ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</si>
  <si>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</si>
  <si>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</si>
  <si>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当期利益</t>
    <rPh sb="0" eb="2">
      <t>トウキ</t>
    </rPh>
    <rPh sb="2" eb="4">
      <t>リエキ</t>
    </rPh>
    <phoneticPr fontId="3"/>
  </si>
  <si>
    <t>EPS</t>
    <phoneticPr fontId="3"/>
  </si>
  <si>
    <t>BPS</t>
    <phoneticPr fontId="3"/>
  </si>
  <si>
    <t>配当</t>
    <rPh sb="0" eb="2">
      <t>ハイトウ</t>
    </rPh>
    <phoneticPr fontId="3"/>
  </si>
  <si>
    <t>売り上げ成長率</t>
    <rPh sb="0" eb="1">
      <t>ウ</t>
    </rPh>
    <rPh sb="2" eb="3">
      <t>ア</t>
    </rPh>
    <rPh sb="4" eb="7">
      <t>セイチョウリツ</t>
    </rPh>
    <phoneticPr fontId="3"/>
  </si>
  <si>
    <t>当期利益率</t>
    <rPh sb="0" eb="2">
      <t>トウキ</t>
    </rPh>
    <rPh sb="2" eb="4">
      <t>リエキ</t>
    </rPh>
    <rPh sb="4" eb="5">
      <t>リツ</t>
    </rPh>
    <phoneticPr fontId="3"/>
  </si>
  <si>
    <t>株数</t>
    <rPh sb="0" eb="2">
      <t>カブスウ</t>
    </rPh>
    <phoneticPr fontId="3"/>
  </si>
  <si>
    <t>売り上げ成長率</t>
    <phoneticPr fontId="3"/>
  </si>
  <si>
    <t>当期利益率</t>
    <phoneticPr fontId="3"/>
  </si>
  <si>
    <t>PER</t>
    <phoneticPr fontId="3"/>
  </si>
  <si>
    <t>5年後株価</t>
    <phoneticPr fontId="3"/>
  </si>
  <si>
    <t>5年後株価増加率</t>
    <phoneticPr fontId="3"/>
  </si>
  <si>
    <r>
      <t>－</t>
    </r>
    <r>
      <rPr>
        <sz val="8"/>
        <color rgb="FF666666"/>
        <rFont val="Inherit"/>
        <family val="2"/>
      </rPr>
      <t>円</t>
    </r>
  </si>
  <si>
    <t>総資産</t>
    <rPh sb="0" eb="3">
      <t>ソウシサン</t>
    </rPh>
    <phoneticPr fontId="3"/>
  </si>
  <si>
    <t>自己資本</t>
    <rPh sb="0" eb="4">
      <t>ジコシホン</t>
    </rPh>
    <phoneticPr fontId="3"/>
  </si>
  <si>
    <t>1Q</t>
  </si>
  <si>
    <t>純有利子負債</t>
    <rPh sb="0" eb="6">
      <t>ジュンユウリシフサイ</t>
    </rPh>
    <phoneticPr fontId="3"/>
  </si>
  <si>
    <r>
      <t>－</t>
    </r>
    <r>
      <rPr>
        <sz val="8"/>
        <color rgb="FF666666"/>
        <rFont val="Inherit"/>
        <family val="2"/>
      </rPr>
      <t>%</t>
    </r>
  </si>
  <si>
    <t>2Q</t>
  </si>
  <si>
    <t>3Q</t>
  </si>
  <si>
    <t>本</t>
  </si>
  <si>
    <t>8425 みずほリース</t>
    <phoneticPr fontId="3"/>
  </si>
  <si>
    <r>
      <t>34.0</t>
    </r>
    <r>
      <rPr>
        <sz val="8"/>
        <color rgb="FF666666"/>
        <rFont val="Inherit"/>
        <family val="2"/>
      </rPr>
      <t>円</t>
    </r>
  </si>
  <si>
    <r>
      <t>194.3</t>
    </r>
    <r>
      <rPr>
        <sz val="8"/>
        <color rgb="FF666666"/>
        <rFont val="Inherit"/>
        <family val="2"/>
      </rPr>
      <t>円</t>
    </r>
  </si>
  <si>
    <r>
      <t>29.5</t>
    </r>
    <r>
      <rPr>
        <sz val="8"/>
        <color rgb="FF666666"/>
        <rFont val="Inherit"/>
        <family val="2"/>
      </rPr>
      <t>円</t>
    </r>
  </si>
  <si>
    <r>
      <t>205.0</t>
    </r>
    <r>
      <rPr>
        <sz val="8"/>
        <color rgb="FF666666"/>
        <rFont val="Inherit"/>
        <family val="2"/>
      </rPr>
      <t>円</t>
    </r>
  </si>
  <si>
    <r>
      <t>12.7</t>
    </r>
    <r>
      <rPr>
        <sz val="8"/>
        <color rgb="FF666666"/>
        <rFont val="Inherit"/>
        <family val="2"/>
      </rPr>
      <t>円</t>
    </r>
  </si>
  <si>
    <r>
      <t>196.1</t>
    </r>
    <r>
      <rPr>
        <sz val="8"/>
        <color rgb="FF666666"/>
        <rFont val="Inherit"/>
        <family val="2"/>
      </rPr>
      <t>円</t>
    </r>
  </si>
  <si>
    <r>
      <t>26.6</t>
    </r>
    <r>
      <rPr>
        <sz val="8"/>
        <color rgb="FF666666"/>
        <rFont val="Inherit"/>
        <family val="2"/>
      </rPr>
      <t>円</t>
    </r>
  </si>
  <si>
    <r>
      <t>221.7</t>
    </r>
    <r>
      <rPr>
        <sz val="8"/>
        <color rgb="FF666666"/>
        <rFont val="Inherit"/>
        <family val="2"/>
      </rPr>
      <t>円</t>
    </r>
  </si>
  <si>
    <r>
      <t>34.2</t>
    </r>
    <r>
      <rPr>
        <sz val="8"/>
        <color rgb="FF666666"/>
        <rFont val="Inherit"/>
        <family val="2"/>
      </rPr>
      <t>円</t>
    </r>
  </si>
  <si>
    <r>
      <t>246.1</t>
    </r>
    <r>
      <rPr>
        <sz val="8"/>
        <color rgb="FF666666"/>
        <rFont val="Inherit"/>
        <family val="2"/>
      </rPr>
      <t>円</t>
    </r>
  </si>
  <si>
    <r>
      <t>16.3</t>
    </r>
    <r>
      <rPr>
        <sz val="8"/>
        <color rgb="FF666666"/>
        <rFont val="Inherit"/>
        <family val="2"/>
      </rPr>
      <t>円</t>
    </r>
  </si>
  <si>
    <r>
      <t>252.4</t>
    </r>
    <r>
      <rPr>
        <sz val="8"/>
        <color rgb="FF666666"/>
        <rFont val="Inherit"/>
        <family val="2"/>
      </rPr>
      <t>円</t>
    </r>
  </si>
  <si>
    <r>
      <t>33.8</t>
    </r>
    <r>
      <rPr>
        <sz val="8"/>
        <color rgb="FF666666"/>
        <rFont val="Inherit"/>
        <family val="2"/>
      </rPr>
      <t>円</t>
    </r>
  </si>
  <si>
    <r>
      <t>286.9</t>
    </r>
    <r>
      <rPr>
        <sz val="8"/>
        <color rgb="FF666666"/>
        <rFont val="Inherit"/>
        <family val="2"/>
      </rPr>
      <t>円</t>
    </r>
  </si>
  <si>
    <r>
      <t>39.9</t>
    </r>
    <r>
      <rPr>
        <sz val="8"/>
        <color rgb="FF666666"/>
        <rFont val="Inherit"/>
        <family val="2"/>
      </rPr>
      <t>円</t>
    </r>
  </si>
  <si>
    <r>
      <t>374.6</t>
    </r>
    <r>
      <rPr>
        <sz val="8"/>
        <color rgb="FF666666"/>
        <rFont val="Inherit"/>
        <family val="2"/>
      </rPr>
      <t>円</t>
    </r>
  </si>
  <si>
    <r>
      <t>42.2</t>
    </r>
    <r>
      <rPr>
        <sz val="8"/>
        <color rgb="FF666666"/>
        <rFont val="Inherit"/>
        <family val="2"/>
      </rPr>
      <t>円</t>
    </r>
  </si>
  <si>
    <r>
      <t>421.2</t>
    </r>
    <r>
      <rPr>
        <sz val="8"/>
        <color rgb="FF666666"/>
        <rFont val="Inherit"/>
        <family val="2"/>
      </rPr>
      <t>円</t>
    </r>
  </si>
  <si>
    <r>
      <t>43.9</t>
    </r>
    <r>
      <rPr>
        <sz val="8"/>
        <color rgb="FF666666"/>
        <rFont val="Inherit"/>
        <family val="2"/>
      </rPr>
      <t>円</t>
    </r>
  </si>
  <si>
    <r>
      <t>453.9</t>
    </r>
    <r>
      <rPr>
        <sz val="8"/>
        <color rgb="FF666666"/>
        <rFont val="Inherit"/>
        <family val="2"/>
      </rPr>
      <t>円</t>
    </r>
  </si>
  <si>
    <r>
      <t>47.0</t>
    </r>
    <r>
      <rPr>
        <sz val="8"/>
        <color rgb="FF666666"/>
        <rFont val="Inherit"/>
        <family val="2"/>
      </rPr>
      <t>円</t>
    </r>
  </si>
  <si>
    <r>
      <t>487.9</t>
    </r>
    <r>
      <rPr>
        <sz val="8"/>
        <color rgb="FF666666"/>
        <rFont val="Inherit"/>
        <family val="2"/>
      </rPr>
      <t>円</t>
    </r>
  </si>
  <si>
    <r>
      <t>51.6</t>
    </r>
    <r>
      <rPr>
        <sz val="8"/>
        <color rgb="FF666666"/>
        <rFont val="Inherit"/>
        <family val="2"/>
      </rPr>
      <t>円</t>
    </r>
  </si>
  <si>
    <r>
      <t>532.2</t>
    </r>
    <r>
      <rPr>
        <sz val="8"/>
        <color rgb="FF666666"/>
        <rFont val="Inherit"/>
        <family val="2"/>
      </rPr>
      <t>円</t>
    </r>
  </si>
  <si>
    <r>
      <t>62.8</t>
    </r>
    <r>
      <rPr>
        <sz val="8"/>
        <color rgb="FF666666"/>
        <rFont val="Inherit"/>
        <family val="2"/>
      </rPr>
      <t>円</t>
    </r>
  </si>
  <si>
    <r>
      <t>620.3</t>
    </r>
    <r>
      <rPr>
        <sz val="8"/>
        <color rgb="FF666666"/>
        <rFont val="Inherit"/>
        <family val="2"/>
      </rPr>
      <t>円</t>
    </r>
  </si>
  <si>
    <r>
      <t>66.3</t>
    </r>
    <r>
      <rPr>
        <sz val="8"/>
        <color rgb="FF666666"/>
        <rFont val="Inherit"/>
        <family val="2"/>
      </rPr>
      <t>円</t>
    </r>
  </si>
  <si>
    <r>
      <t>661.6</t>
    </r>
    <r>
      <rPr>
        <sz val="8"/>
        <color rgb="FF666666"/>
        <rFont val="Inherit"/>
        <family val="2"/>
      </rPr>
      <t>円</t>
    </r>
  </si>
  <si>
    <r>
      <t>82.4</t>
    </r>
    <r>
      <rPr>
        <sz val="8"/>
        <color rgb="FF666666"/>
        <rFont val="Inherit"/>
        <family val="2"/>
      </rPr>
      <t>円</t>
    </r>
  </si>
  <si>
    <r>
      <t>716.7</t>
    </r>
    <r>
      <rPr>
        <sz val="8"/>
        <color rgb="FF666666"/>
        <rFont val="Inherit"/>
        <family val="2"/>
      </rPr>
      <t>円</t>
    </r>
  </si>
  <si>
    <r>
      <t>56.4</t>
    </r>
    <r>
      <rPr>
        <sz val="8"/>
        <color rgb="FF666666"/>
        <rFont val="Inherit"/>
        <family val="2"/>
      </rPr>
      <t>円</t>
    </r>
  </si>
  <si>
    <r>
      <t>784.0</t>
    </r>
    <r>
      <rPr>
        <sz val="8"/>
        <color rgb="FF666666"/>
        <rFont val="Inherit"/>
        <family val="2"/>
      </rPr>
      <t>円</t>
    </r>
  </si>
  <si>
    <r>
      <t>107.5</t>
    </r>
    <r>
      <rPr>
        <sz val="8"/>
        <color rgb="FF666666"/>
        <rFont val="Inherit"/>
        <family val="2"/>
      </rPr>
      <t>円</t>
    </r>
  </si>
  <si>
    <r>
      <t>938.8</t>
    </r>
    <r>
      <rPr>
        <sz val="8"/>
        <color rgb="FF666666"/>
        <rFont val="Inherit"/>
        <family val="2"/>
      </rPr>
      <t>円</t>
    </r>
  </si>
  <si>
    <r>
      <t>133.3</t>
    </r>
    <r>
      <rPr>
        <sz val="8"/>
        <color rgb="FF666666"/>
        <rFont val="Inherit"/>
        <family val="2"/>
      </rPr>
      <t>円</t>
    </r>
  </si>
  <si>
    <r>
      <t>1,103.6</t>
    </r>
    <r>
      <rPr>
        <sz val="8"/>
        <color rgb="FF666666"/>
        <rFont val="Inherit"/>
        <family val="2"/>
      </rPr>
      <t>円</t>
    </r>
  </si>
  <si>
    <t>－</t>
  </si>
  <si>
    <r>
      <t>25.8</t>
    </r>
    <r>
      <rPr>
        <sz val="8"/>
        <color rgb="FF666666"/>
        <rFont val="Inherit"/>
        <family val="2"/>
      </rPr>
      <t>円</t>
    </r>
  </si>
  <si>
    <r>
      <t>41.9</t>
    </r>
    <r>
      <rPr>
        <sz val="8"/>
        <color rgb="FF666666"/>
        <rFont val="Inherit"/>
        <family val="2"/>
      </rPr>
      <t>円</t>
    </r>
  </si>
  <si>
    <r>
      <t>36.7</t>
    </r>
    <r>
      <rPr>
        <sz val="8"/>
        <color rgb="FF666666"/>
        <rFont val="Inherit"/>
        <family val="2"/>
      </rPr>
      <t>円</t>
    </r>
  </si>
  <si>
    <r>
      <t>28.9</t>
    </r>
    <r>
      <rPr>
        <sz val="8"/>
        <color rgb="FF666666"/>
        <rFont val="Inherit"/>
        <family val="2"/>
      </rPr>
      <t>円</t>
    </r>
  </si>
  <si>
    <r>
      <t>36.8</t>
    </r>
    <r>
      <rPr>
        <sz val="8"/>
        <color rgb="FF666666"/>
        <rFont val="Inherit"/>
        <family val="2"/>
      </rPr>
      <t>円</t>
    </r>
  </si>
  <si>
    <r>
      <t>60.1</t>
    </r>
    <r>
      <rPr>
        <sz val="8"/>
        <color rgb="FF666666"/>
        <rFont val="Inherit"/>
        <family val="2"/>
      </rPr>
      <t>円</t>
    </r>
  </si>
  <si>
    <t>10.00 円</t>
  </si>
  <si>
    <t>10.80 円</t>
  </si>
  <si>
    <t>11.20 円</t>
  </si>
  <si>
    <t>12.00 円</t>
  </si>
  <si>
    <t>12.80 円</t>
  </si>
  <si>
    <t>14.00 円</t>
  </si>
  <si>
    <t>15.60 円</t>
  </si>
  <si>
    <t>16.40 円</t>
  </si>
  <si>
    <t>18.40 円</t>
  </si>
  <si>
    <t>22.00 円</t>
  </si>
  <si>
    <t>29.40 円</t>
  </si>
  <si>
    <t>38.40 円</t>
  </si>
  <si>
    <r>
      <t>37.9</t>
    </r>
    <r>
      <rPr>
        <sz val="8"/>
        <color rgb="FF666666"/>
        <rFont val="Inherit"/>
        <family val="2"/>
      </rPr>
      <t>円</t>
    </r>
  </si>
  <si>
    <t>47.00 円</t>
  </si>
  <si>
    <t>2026/03(予)</t>
  </si>
  <si>
    <t>48.00 円</t>
  </si>
  <si>
    <r>
      <t>150.2</t>
    </r>
    <r>
      <rPr>
        <sz val="8"/>
        <color rgb="FF666666"/>
        <rFont val="Inherit"/>
        <family val="2"/>
      </rPr>
      <t>円</t>
    </r>
  </si>
  <si>
    <r>
      <t>1,367.9</t>
    </r>
    <r>
      <rPr>
        <sz val="8"/>
        <color rgb="FF666666"/>
        <rFont val="Inherit"/>
        <family val="2"/>
      </rPr>
      <t>円</t>
    </r>
  </si>
  <si>
    <t>2026/03予</t>
  </si>
  <si>
    <r>
      <t>153.6</t>
    </r>
    <r>
      <rPr>
        <sz val="8"/>
        <color rgb="FF666666"/>
        <rFont val="Inherit"/>
        <family val="2"/>
      </rPr>
      <t>円</t>
    </r>
  </si>
  <si>
    <r>
      <t>22.3</t>
    </r>
    <r>
      <rPr>
        <sz val="8"/>
        <color rgb="FF666666"/>
        <rFont val="Inherit"/>
        <family val="2"/>
      </rPr>
      <t>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</si>
</sst>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%"/>
    <numFmt numFmtId="178" formatCode="0.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rgb="FF666666"/>
      <name val="Inherit"/>
      <family val="2"/>
    </font>
    <font>
      <sz val="9"/>
      <color rgb="FFFF0000"/>
      <name val="Inherit"/>
      <family val="2"/>
    </font>
    <font>
      <sz val="9"/>
      <color rgb="FF333333"/>
      <name val="Inherit"/>
      <family val="2"/>
    </font>
    <font>
      <b/>
      <sz val="9"/>
      <color rgb="FF333333"/>
      <name val="Inherit"/>
      <family val="2"/>
    </font>
    <font>
      <sz val="8"/>
      <color theme="1"/>
      <name val="Yu Gothic"/>
      <family val="2"/>
      <scheme val="minor"/>
    </font>
    <font>
      <b/>
      <sz val="10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DE9D9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FFCC"/>
        </stop>
      </gradientFill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  <fill>
      <gradientFill degree="180">
        <stop position="0">
          <color rgb="FFFFC000"/>
        </stop>
        <stop position="1">
          <color theme="0"/>
        </stop>
      </gradientFill>
    </fill>
    <fill>
      <patternFill patternType="solid">
        <fgColor rgb="FF00FFCC"/>
        <bgColor auto="1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 style="medium">
        <color rgb="FFC3C3C3"/>
      </left>
      <right/>
      <top style="medium">
        <color rgb="FFC3C3C3"/>
      </top>
      <bottom style="medium">
        <color rgb="FFC3C3C3"/>
      </bottom>
      <diagonal/>
    </border>
    <border>
      <left style="mediumDashed">
        <color rgb="FFC3C3C3"/>
      </left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 style="medium">
        <color rgb="FFC3C3C3"/>
      </right>
      <top style="medium">
        <color rgb="FFC3C3C3"/>
      </top>
      <bottom style="medium">
        <color rgb="FFC3C3C3"/>
      </bottom>
      <diagonal/>
    </border>
    <border>
      <left/>
      <right/>
      <top style="medium">
        <color rgb="FFC3C3C3"/>
      </top>
      <bottom style="medium">
        <color rgb="FFC3C3C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2" fillId="0" borderId="0" xfId="2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7" fontId="2" fillId="4" borderId="0" xfId="2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8" fontId="8" fillId="4" borderId="0" xfId="0" applyNumberFormat="1" applyFont="1" applyFill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" fontId="11" fillId="6" borderId="2" xfId="0" applyNumberFormat="1" applyFont="1" applyFill="1" applyBorder="1" applyAlignment="1">
      <alignment horizontal="left" vertical="center"/>
    </xf>
    <xf numFmtId="3" fontId="12" fillId="6" borderId="3" xfId="0" applyNumberFormat="1" applyFont="1" applyFill="1" applyBorder="1" applyAlignment="1">
      <alignment horizontal="right" vertical="center"/>
    </xf>
    <xf numFmtId="10" fontId="11" fillId="6" borderId="4" xfId="0" applyNumberFormat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right" vertical="center"/>
    </xf>
    <xf numFmtId="17" fontId="11" fillId="7" borderId="2" xfId="0" applyNumberFormat="1" applyFont="1" applyFill="1" applyBorder="1" applyAlignment="1">
      <alignment horizontal="left" vertical="center"/>
    </xf>
    <xf numFmtId="3" fontId="12" fillId="7" borderId="3" xfId="0" applyNumberFormat="1" applyFont="1" applyFill="1" applyBorder="1" applyAlignment="1">
      <alignment horizontal="right" vertical="center"/>
    </xf>
    <xf numFmtId="10" fontId="11" fillId="7" borderId="4" xfId="0" applyNumberFormat="1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11" fillId="7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8" fontId="2" fillId="8" borderId="0" xfId="1" applyFont="1" applyFill="1" applyAlignment="1">
      <alignment vertical="center"/>
    </xf>
    <xf numFmtId="178" fontId="2" fillId="8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7" fontId="11" fillId="9" borderId="5" xfId="0" applyNumberFormat="1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horizontal="left" vertical="center" wrapText="1"/>
    </xf>
    <xf numFmtId="38" fontId="2" fillId="11" borderId="0" xfId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8" fontId="2" fillId="2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2" fillId="4" borderId="0" xfId="1" applyFont="1" applyFill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177" fontId="2" fillId="3" borderId="0" xfId="2" applyNumberFormat="1" applyFont="1" applyFill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177" fontId="2" fillId="0" borderId="0" xfId="2" applyNumberFormat="1" applyFont="1" applyAlignment="1">
      <alignment horizontal="center" vertical="center"/>
    </xf>
    <xf numFmtId="177" fontId="2" fillId="13" borderId="9" xfId="0" applyNumberFormat="1" applyFont="1" applyFill="1" applyBorder="1" applyAlignment="1">
      <alignment vertical="center"/>
    </xf>
    <xf numFmtId="177" fontId="2" fillId="13" borderId="11" xfId="0" applyNumberFormat="1" applyFont="1" applyFill="1" applyBorder="1" applyAlignment="1">
      <alignment vertical="center"/>
    </xf>
    <xf numFmtId="38" fontId="2" fillId="13" borderId="11" xfId="0" applyNumberFormat="1" applyFont="1" applyFill="1" applyBorder="1" applyAlignment="1">
      <alignment vertical="center"/>
    </xf>
    <xf numFmtId="177" fontId="2" fillId="13" borderId="14" xfId="0" applyNumberFormat="1" applyFont="1" applyFill="1" applyBorder="1" applyAlignment="1">
      <alignment vertical="center"/>
    </xf>
    <xf numFmtId="9" fontId="2" fillId="0" borderId="0" xfId="2" applyFont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177" fontId="14" fillId="12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56" fontId="2" fillId="0" borderId="0" xfId="0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177" fontId="2" fillId="11" borderId="0" xfId="2" applyNumberFormat="1" applyFont="1" applyFill="1" applyAlignment="1">
      <alignment vertical="center"/>
    </xf>
    <xf numFmtId="56" fontId="5" fillId="0" borderId="0" xfId="0" applyNumberFormat="1" applyFont="1" applyAlignment="1">
      <alignment vertical="center"/>
    </xf>
    <xf numFmtId="38" fontId="5" fillId="14" borderId="0" xfId="1" applyFont="1" applyFill="1" applyAlignment="1">
      <alignment vertical="center"/>
    </xf>
    <xf numFmtId="0" fontId="11" fillId="7" borderId="2" xfId="0" applyFont="1" applyFill="1" applyBorder="1" applyAlignment="1">
      <alignment horizontal="left" vertical="center"/>
    </xf>
    <xf numFmtId="56" fontId="2" fillId="0" borderId="0" xfId="0" applyNumberFormat="1" applyFont="1" applyAlignment="1">
      <alignment vertical="center"/>
    </xf>
    <xf numFmtId="10" fontId="10" fillId="6" borderId="4" xfId="0" applyNumberFormat="1" applyFont="1" applyFill="1" applyBorder="1" applyAlignment="1">
      <alignment horizontal="right" vertical="center"/>
    </xf>
    <xf numFmtId="177" fontId="2" fillId="15" borderId="0" xfId="0" applyNumberFormat="1" applyFont="1" applyFill="1" applyAlignment="1">
      <alignment horizontal="center" vertical="center"/>
    </xf>
    <xf numFmtId="177" fontId="2" fillId="15" borderId="0" xfId="2" applyNumberFormat="1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vertical="top"/>
    </xf>
    <xf numFmtId="10" fontId="10" fillId="7" borderId="4" xfId="0" applyNumberFormat="1" applyFont="1" applyFill="1" applyBorder="1" applyAlignment="1">
      <alignment horizontal="right" vertical="center"/>
    </xf>
    <xf numFmtId="56" fontId="0" fillId="0" borderId="0" xfId="0" applyNumberFormat="1" applyAlignment="1">
      <alignment horizontal="center" vertical="center"/>
    </xf>
    <xf numFmtId="56" fontId="0" fillId="0" borderId="0" xfId="0" applyNumberFormat="1"/>
    <xf numFmtId="0" fontId="12" fillId="7" borderId="3" xfId="0" applyFont="1" applyFill="1" applyBorder="1" applyAlignment="1">
      <alignment horizontal="right" vertical="center"/>
    </xf>
    <xf numFmtId="0" fontId="11" fillId="7" borderId="4" xfId="0" applyFont="1" applyFill="1" applyBorder="1" applyAlignment="1">
      <alignment horizontal="right" vertical="center"/>
    </xf>
    <xf numFmtId="0" fontId="2" fillId="13" borderId="7" xfId="0" applyFont="1" applyFill="1" applyBorder="1" applyAlignment="1">
      <alignment vertical="center" wrapText="1"/>
    </xf>
    <xf numFmtId="0" fontId="2" fillId="13" borderId="8" xfId="0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13" borderId="10" xfId="0" applyFont="1" applyFill="1" applyBorder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3" borderId="12" xfId="0" applyFont="1" applyFill="1" applyBorder="1" applyAlignment="1">
      <alignment vertical="center" wrapText="1"/>
    </xf>
    <xf numFmtId="0" fontId="2" fillId="13" borderId="13" xfId="0" applyFont="1" applyFill="1" applyBorder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331732469612"/>
          <c:y val="5.1825677267373381E-2"/>
          <c:w val="0.79741534967703487"/>
          <c:h val="0.66399248588909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512-43D7-8D6C-CB9275B2028C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54-423B-B144-E63C5B276CF7}"/>
              </c:ext>
            </c:extLst>
          </c:dPt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テンプレート!$J$9:$J$32</c:f>
              <c:numCache>
                <c:formatCode>#,##0_);[Red]\(#,##0\)</c:formatCode>
                <c:ptCount val="24"/>
                <c:pt idx="0">
                  <c:v>8984</c:v>
                </c:pt>
                <c:pt idx="1">
                  <c:v>7799</c:v>
                </c:pt>
                <c:pt idx="2">
                  <c:v>3348</c:v>
                </c:pt>
                <c:pt idx="3">
                  <c:v>7019</c:v>
                </c:pt>
                <c:pt idx="4">
                  <c:v>9025</c:v>
                </c:pt>
                <c:pt idx="5">
                  <c:v>4296</c:v>
                </c:pt>
                <c:pt idx="6">
                  <c:v>8920</c:v>
                </c:pt>
                <c:pt idx="7">
                  <c:v>10531</c:v>
                </c:pt>
                <c:pt idx="8">
                  <c:v>11144</c:v>
                </c:pt>
                <c:pt idx="9">
                  <c:v>11609</c:v>
                </c:pt>
                <c:pt idx="10">
                  <c:v>12414</c:v>
                </c:pt>
                <c:pt idx="11">
                  <c:v>13643</c:v>
                </c:pt>
                <c:pt idx="12">
                  <c:v>16594</c:v>
                </c:pt>
                <c:pt idx="13">
                  <c:v>17512</c:v>
                </c:pt>
                <c:pt idx="14">
                  <c:v>21772</c:v>
                </c:pt>
                <c:pt idx="15">
                  <c:v>14902</c:v>
                </c:pt>
                <c:pt idx="16">
                  <c:v>28398</c:v>
                </c:pt>
                <c:pt idx="17">
                  <c:v>35220</c:v>
                </c:pt>
                <c:pt idx="18">
                  <c:v>42038</c:v>
                </c:pt>
                <c:pt idx="19">
                  <c:v>39722.561759999997</c:v>
                </c:pt>
                <c:pt idx="20">
                  <c:v>40517.012995199999</c:v>
                </c:pt>
                <c:pt idx="21">
                  <c:v>41327.353255103997</c:v>
                </c:pt>
                <c:pt idx="22">
                  <c:v>42153.900320206078</c:v>
                </c:pt>
                <c:pt idx="23">
                  <c:v>42996.978326610202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0109944"/>
        <c:axId val="600111256"/>
      </c:barChart>
      <c:lineChart>
        <c:grouping val="standard"/>
        <c:varyColors val="0"/>
        <c:ser>
          <c:idx val="1"/>
          <c:order val="1"/>
          <c:tx>
            <c:strRef>
              <c:f>テンプレート!$L$1</c:f>
              <c:strCache>
                <c:ptCount val="1"/>
                <c:pt idx="0">
                  <c:v>EPS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テンプレート!$L$9:$L$32</c:f>
              <c:numCache>
                <c:formatCode>0.0</c:formatCode>
                <c:ptCount val="24"/>
                <c:pt idx="0">
                  <c:v>34</c:v>
                </c:pt>
                <c:pt idx="1">
                  <c:v>29.5</c:v>
                </c:pt>
                <c:pt idx="2">
                  <c:v>12.7</c:v>
                </c:pt>
                <c:pt idx="3">
                  <c:v>26.6</c:v>
                </c:pt>
                <c:pt idx="4">
                  <c:v>34.200000000000003</c:v>
                </c:pt>
                <c:pt idx="5">
                  <c:v>16.3</c:v>
                </c:pt>
                <c:pt idx="6">
                  <c:v>33.799999999999997</c:v>
                </c:pt>
                <c:pt idx="7">
                  <c:v>39.9</c:v>
                </c:pt>
                <c:pt idx="8">
                  <c:v>42.2</c:v>
                </c:pt>
                <c:pt idx="9">
                  <c:v>43.9</c:v>
                </c:pt>
                <c:pt idx="10">
                  <c:v>47</c:v>
                </c:pt>
                <c:pt idx="11">
                  <c:v>51.6</c:v>
                </c:pt>
                <c:pt idx="12">
                  <c:v>62.8</c:v>
                </c:pt>
                <c:pt idx="13">
                  <c:v>66.3</c:v>
                </c:pt>
                <c:pt idx="14">
                  <c:v>82.4</c:v>
                </c:pt>
                <c:pt idx="15">
                  <c:v>56.4</c:v>
                </c:pt>
                <c:pt idx="16">
                  <c:v>107.5</c:v>
                </c:pt>
                <c:pt idx="17">
                  <c:v>133.30000000000001</c:v>
                </c:pt>
                <c:pt idx="18">
                  <c:v>150.19999999999999</c:v>
                </c:pt>
                <c:pt idx="19">
                  <c:v>150.36887770969787</c:v>
                </c:pt>
                <c:pt idx="20">
                  <c:v>153.34803612322997</c:v>
                </c:pt>
                <c:pt idx="21">
                  <c:v>147.66088916971833</c:v>
                </c:pt>
                <c:pt idx="22">
                  <c:v>159.57265597655308</c:v>
                </c:pt>
                <c:pt idx="23">
                  <c:v>162.73416271826065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テンプレート!$P$1</c:f>
              <c:strCache>
                <c:ptCount val="1"/>
                <c:pt idx="0">
                  <c:v>配当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テンプレート!$P$9:$P$32</c:f>
              <c:numCache>
                <c:formatCode>General</c:formatCode>
                <c:ptCount val="24"/>
                <c:pt idx="6" formatCode="#,##0_);[Red]\(#,##0\)">
                  <c:v>10</c:v>
                </c:pt>
                <c:pt idx="7" formatCode="#,##0_);[Red]\(#,##0\)">
                  <c:v>10.8</c:v>
                </c:pt>
                <c:pt idx="8" formatCode="#,##0_);[Red]\(#,##0\)">
                  <c:v>11.2</c:v>
                </c:pt>
                <c:pt idx="9" formatCode="#,##0_);[Red]\(#,##0\)">
                  <c:v>12</c:v>
                </c:pt>
                <c:pt idx="10" formatCode="#,##0_);[Red]\(#,##0\)">
                  <c:v>12.8</c:v>
                </c:pt>
                <c:pt idx="11" formatCode="#,##0_);[Red]\(#,##0\)">
                  <c:v>14</c:v>
                </c:pt>
                <c:pt idx="12" formatCode="#,##0_);[Red]\(#,##0\)">
                  <c:v>15.6</c:v>
                </c:pt>
                <c:pt idx="13" formatCode="#,##0_);[Red]\(#,##0\)">
                  <c:v>16.399999999999999</c:v>
                </c:pt>
                <c:pt idx="14" formatCode="#,##0_);[Red]\(#,##0\)">
                  <c:v>18.399999999999999</c:v>
                </c:pt>
                <c:pt idx="15" formatCode="#,##0_);[Red]\(#,##0\)">
                  <c:v>22</c:v>
                </c:pt>
                <c:pt idx="16" formatCode="#,##0_);[Red]\(#,##0\)">
                  <c:v>29.4</c:v>
                </c:pt>
                <c:pt idx="17" formatCode="#,##0_);[Red]\(#,##0\)">
                  <c:v>38.4</c:v>
                </c:pt>
                <c:pt idx="18" formatCode="#,##0_);[Red]\(#,##0\)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9D-487F-941D-43D6DC8C1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02728"/>
        <c:axId val="600101088"/>
      </c:line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00101088"/>
        <c:scaling>
          <c:orientation val="minMax"/>
          <c:max val="230"/>
          <c:min val="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2728"/>
        <c:crosses val="max"/>
        <c:crossBetween val="between"/>
      </c:valAx>
      <c:catAx>
        <c:axId val="6001027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0010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6909029988273"/>
          <c:y val="4.0195928686171757E-2"/>
          <c:w val="0.39483702835017964"/>
          <c:h val="7.47513537551992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465264034509"/>
          <c:y val="3.7870767826262516E-2"/>
          <c:w val="0.81037466899104182"/>
          <c:h val="0.746356855256853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テンプレート!$F$1</c:f>
              <c:strCache>
                <c:ptCount val="1"/>
                <c:pt idx="0">
                  <c:v>売り上げ高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391-47B8-AFB8-1A849F3892A3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34-4061-BB51-0A5C04010FCA}"/>
              </c:ext>
            </c:extLst>
          </c:dPt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テンプレート!$F$9:$F$32</c:f>
              <c:numCache>
                <c:formatCode>#,##0_);[Red]\(#,##0\)</c:formatCode>
                <c:ptCount val="24"/>
                <c:pt idx="0">
                  <c:v>350423</c:v>
                </c:pt>
                <c:pt idx="1">
                  <c:v>341320</c:v>
                </c:pt>
                <c:pt idx="2">
                  <c:v>298707</c:v>
                </c:pt>
                <c:pt idx="3">
                  <c:v>263598</c:v>
                </c:pt>
                <c:pt idx="4">
                  <c:v>256059</c:v>
                </c:pt>
                <c:pt idx="5">
                  <c:v>270066</c:v>
                </c:pt>
                <c:pt idx="6">
                  <c:v>352492</c:v>
                </c:pt>
                <c:pt idx="7">
                  <c:v>354779</c:v>
                </c:pt>
                <c:pt idx="8">
                  <c:v>353733</c:v>
                </c:pt>
                <c:pt idx="9">
                  <c:v>364174</c:v>
                </c:pt>
                <c:pt idx="10">
                  <c:v>429405</c:v>
                </c:pt>
                <c:pt idx="11">
                  <c:v>399738</c:v>
                </c:pt>
                <c:pt idx="12">
                  <c:v>384893</c:v>
                </c:pt>
                <c:pt idx="13">
                  <c:v>539241</c:v>
                </c:pt>
                <c:pt idx="14">
                  <c:v>497852</c:v>
                </c:pt>
                <c:pt idx="15">
                  <c:v>554809</c:v>
                </c:pt>
                <c:pt idx="16">
                  <c:v>529700</c:v>
                </c:pt>
                <c:pt idx="17">
                  <c:v>656127</c:v>
                </c:pt>
                <c:pt idx="18">
                  <c:v>695423</c:v>
                </c:pt>
                <c:pt idx="19">
                  <c:v>709331.46</c:v>
                </c:pt>
                <c:pt idx="20">
                  <c:v>723518.08919999993</c:v>
                </c:pt>
                <c:pt idx="21">
                  <c:v>737988.450984</c:v>
                </c:pt>
                <c:pt idx="22">
                  <c:v>752748.22000367998</c:v>
                </c:pt>
                <c:pt idx="23">
                  <c:v>767803.18440375361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6-4895-9DC6-ED2351779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0109944"/>
        <c:axId val="600111256"/>
      </c:barChart>
      <c:barChart>
        <c:barDir val="col"/>
        <c:grouping val="clustered"/>
        <c:varyColors val="0"/>
        <c:ser>
          <c:idx val="1"/>
          <c:order val="1"/>
          <c:tx>
            <c:strRef>
              <c:f>テンプレート!$H$1</c:f>
              <c:strCache>
                <c:ptCount val="1"/>
                <c:pt idx="0">
                  <c:v>営業利益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テンプレート!$H$9:$H$32</c:f>
              <c:numCache>
                <c:formatCode>#,##0_);[Red]\(#,##0\)</c:formatCode>
                <c:ptCount val="24"/>
                <c:pt idx="0">
                  <c:v>13666</c:v>
                </c:pt>
                <c:pt idx="1">
                  <c:v>11544</c:v>
                </c:pt>
                <c:pt idx="2">
                  <c:v>6755</c:v>
                </c:pt>
                <c:pt idx="3">
                  <c:v>11257</c:v>
                </c:pt>
                <c:pt idx="4">
                  <c:v>15444</c:v>
                </c:pt>
                <c:pt idx="5">
                  <c:v>10691</c:v>
                </c:pt>
                <c:pt idx="6">
                  <c:v>14665</c:v>
                </c:pt>
                <c:pt idx="7">
                  <c:v>16701</c:v>
                </c:pt>
                <c:pt idx="8">
                  <c:v>17946</c:v>
                </c:pt>
                <c:pt idx="9">
                  <c:v>17573</c:v>
                </c:pt>
                <c:pt idx="10">
                  <c:v>17962</c:v>
                </c:pt>
                <c:pt idx="11">
                  <c:v>19162</c:v>
                </c:pt>
                <c:pt idx="12">
                  <c:v>22913</c:v>
                </c:pt>
                <c:pt idx="13">
                  <c:v>26275</c:v>
                </c:pt>
                <c:pt idx="14">
                  <c:v>25963</c:v>
                </c:pt>
                <c:pt idx="15">
                  <c:v>17893</c:v>
                </c:pt>
                <c:pt idx="16">
                  <c:v>31756</c:v>
                </c:pt>
                <c:pt idx="17">
                  <c:v>39511</c:v>
                </c:pt>
                <c:pt idx="18">
                  <c:v>48966</c:v>
                </c:pt>
                <c:pt idx="19">
                  <c:v>45397.21344</c:v>
                </c:pt>
                <c:pt idx="20">
                  <c:v>46305.157708799998</c:v>
                </c:pt>
                <c:pt idx="21">
                  <c:v>47231.260862976</c:v>
                </c:pt>
                <c:pt idx="22">
                  <c:v>48175.886080235519</c:v>
                </c:pt>
                <c:pt idx="23">
                  <c:v>49139.403801840235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6-4895-9DC6-ED2351779875}"/>
            </c:ext>
          </c:extLst>
        </c:ser>
        <c:ser>
          <c:idx val="2"/>
          <c:order val="2"/>
          <c:tx>
            <c:strRef>
              <c:f>テンプレート!$J$1</c:f>
              <c:strCache>
                <c:ptCount val="1"/>
                <c:pt idx="0">
                  <c:v>当期利益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テンプレート!$E$9:$E$32</c:f>
              <c:numCache>
                <c:formatCode>yyyy"年"m"月";@</c:formatCode>
                <c:ptCount val="24"/>
                <c:pt idx="0">
                  <c:v>39142</c:v>
                </c:pt>
                <c:pt idx="1">
                  <c:v>39508</c:v>
                </c:pt>
                <c:pt idx="2">
                  <c:v>39873</c:v>
                </c:pt>
                <c:pt idx="3">
                  <c:v>40238</c:v>
                </c:pt>
                <c:pt idx="4">
                  <c:v>40603</c:v>
                </c:pt>
                <c:pt idx="5">
                  <c:v>40969</c:v>
                </c:pt>
                <c:pt idx="6">
                  <c:v>41334</c:v>
                </c:pt>
                <c:pt idx="7">
                  <c:v>41699</c:v>
                </c:pt>
                <c:pt idx="8">
                  <c:v>42064</c:v>
                </c:pt>
                <c:pt idx="9">
                  <c:v>42430</c:v>
                </c:pt>
                <c:pt idx="10">
                  <c:v>42795</c:v>
                </c:pt>
                <c:pt idx="11">
                  <c:v>43160</c:v>
                </c:pt>
                <c:pt idx="12">
                  <c:v>43525</c:v>
                </c:pt>
                <c:pt idx="13">
                  <c:v>43891</c:v>
                </c:pt>
                <c:pt idx="14">
                  <c:v>44256</c:v>
                </c:pt>
                <c:pt idx="15">
                  <c:v>44621</c:v>
                </c:pt>
                <c:pt idx="16">
                  <c:v>44986</c:v>
                </c:pt>
                <c:pt idx="17">
                  <c:v>45352</c:v>
                </c:pt>
                <c:pt idx="18">
                  <c:v>45717</c:v>
                </c:pt>
                <c:pt idx="19" formatCode="General">
                  <c:v>2026</c:v>
                </c:pt>
                <c:pt idx="20" formatCode="General">
                  <c:v>2027</c:v>
                </c:pt>
                <c:pt idx="21" formatCode="General">
                  <c:v>2028</c:v>
                </c:pt>
                <c:pt idx="22" formatCode="General">
                  <c:v>2029</c:v>
                </c:pt>
                <c:pt idx="23" formatCode="General">
                  <c:v>2030</c:v>
                </c:pt>
              </c:numCache>
            </c:numRef>
          </c:cat>
          <c:val>
            <c:numRef>
              <c:f>テンプレート!$J$9:$J$32</c:f>
              <c:numCache>
                <c:formatCode>#,##0_);[Red]\(#,##0\)</c:formatCode>
                <c:ptCount val="24"/>
                <c:pt idx="0">
                  <c:v>8984</c:v>
                </c:pt>
                <c:pt idx="1">
                  <c:v>7799</c:v>
                </c:pt>
                <c:pt idx="2">
                  <c:v>3348</c:v>
                </c:pt>
                <c:pt idx="3">
                  <c:v>7019</c:v>
                </c:pt>
                <c:pt idx="4">
                  <c:v>9025</c:v>
                </c:pt>
                <c:pt idx="5">
                  <c:v>4296</c:v>
                </c:pt>
                <c:pt idx="6">
                  <c:v>8920</c:v>
                </c:pt>
                <c:pt idx="7">
                  <c:v>10531</c:v>
                </c:pt>
                <c:pt idx="8">
                  <c:v>11144</c:v>
                </c:pt>
                <c:pt idx="9">
                  <c:v>11609</c:v>
                </c:pt>
                <c:pt idx="10">
                  <c:v>12414</c:v>
                </c:pt>
                <c:pt idx="11">
                  <c:v>13643</c:v>
                </c:pt>
                <c:pt idx="12">
                  <c:v>16594</c:v>
                </c:pt>
                <c:pt idx="13">
                  <c:v>17512</c:v>
                </c:pt>
                <c:pt idx="14">
                  <c:v>21772</c:v>
                </c:pt>
                <c:pt idx="15">
                  <c:v>14902</c:v>
                </c:pt>
                <c:pt idx="16">
                  <c:v>28398</c:v>
                </c:pt>
                <c:pt idx="17">
                  <c:v>35220</c:v>
                </c:pt>
                <c:pt idx="18">
                  <c:v>42038</c:v>
                </c:pt>
                <c:pt idx="19">
                  <c:v>39722.561759999997</c:v>
                </c:pt>
                <c:pt idx="20">
                  <c:v>40517.012995199999</c:v>
                </c:pt>
                <c:pt idx="21">
                  <c:v>41327.353255103997</c:v>
                </c:pt>
                <c:pt idx="22">
                  <c:v>42153.900320206078</c:v>
                </c:pt>
                <c:pt idx="23">
                  <c:v>42996.978326610202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7D2-9CA5-229956E45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41583328"/>
        <c:axId val="641575784"/>
      </c:barChart>
      <c:catAx>
        <c:axId val="600109944"/>
        <c:scaling>
          <c:orientation val="minMax"/>
        </c:scaling>
        <c:delete val="0"/>
        <c:axPos val="b"/>
        <c:numFmt formatCode="yyyy&quot;年&quot;m&quot;月&quot;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11256"/>
        <c:crosses val="autoZero"/>
        <c:auto val="1"/>
        <c:lblAlgn val="ctr"/>
        <c:lblOffset val="100"/>
        <c:noMultiLvlLbl val="0"/>
      </c:catAx>
      <c:valAx>
        <c:axId val="600111256"/>
        <c:scaling>
          <c:orientation val="minMax"/>
          <c:max val="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109944"/>
        <c:crosses val="autoZero"/>
        <c:crossBetween val="between"/>
      </c:valAx>
      <c:valAx>
        <c:axId val="641575784"/>
        <c:scaling>
          <c:orientation val="minMax"/>
          <c:max val="8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583328"/>
        <c:crosses val="max"/>
        <c:crossBetween val="between"/>
      </c:valAx>
      <c:catAx>
        <c:axId val="641583328"/>
        <c:scaling>
          <c:orientation val="minMax"/>
        </c:scaling>
        <c:delete val="1"/>
        <c:axPos val="b"/>
        <c:numFmt formatCode="yyyy&quot;年&quot;m&quot;月&quot;;@" sourceLinked="1"/>
        <c:majorTickMark val="out"/>
        <c:minorTickMark val="none"/>
        <c:tickLblPos val="nextTo"/>
        <c:crossAx val="641575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0033266644047"/>
          <c:y val="0.17211582884564494"/>
          <c:w val="0.34867062122435288"/>
          <c:h val="6.1308331009032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66676</xdr:colOff>
      <xdr:row>16</xdr:row>
      <xdr:rowOff>47625</xdr:rowOff>
    </xdr:from>
    <xdr:to>
      <xdr:col>28</xdr:col>
      <xdr:colOff>638176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8EBF64-CBC3-4093-A874-4519A39ED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1</xdr:row>
      <xdr:rowOff>57150</xdr:rowOff>
    </xdr:from>
    <xdr:to>
      <xdr:col>28</xdr:col>
      <xdr:colOff>571500</xdr:colOff>
      <xdr:row>16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8B5981-8E1B-477E-8346-2831193FA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0.24598</cdr:x>
      <cdr:y>0.06688</cdr:y>
    </cdr:from>
    <cdr:to>
      <cdr:x>0.89839</cdr:x>
      <cdr:y>0.34447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50B68D8B-69C6-4615-B300-933240BD9638}"/>
            </a:ext>
          </a:extLst>
        </cdr:cNvPr>
        <cdr:cNvCxnSpPr/>
      </cdr:nvCxnSpPr>
      <cdr:spPr>
        <a:xfrm xmlns:a="http://schemas.openxmlformats.org/drawingml/2006/main" flipV="1">
          <a:off x="1314426" y="190481"/>
          <a:ext cx="3486169" cy="7905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EDC9-5FBC-4180-80CC-489877B79D17}">
  <dimension ref="A1:U51"/>
  <sheetViews>
    <sheetView tabSelected="1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H13" sqref="H13"/>
    </sheetView>
  </sheetViews>
  <sheetFormatPr defaultRowHeight="12"/>
  <cols>
    <col min="1" max="1" width="9.375" style="1" customWidth="1"/>
    <col min="2" max="2" width="5.375" style="15" customWidth="1"/>
    <col min="3" max="3" width="7.875" style="15" customWidth="1"/>
    <col min="4" max="4" width="6.375" style="15" customWidth="1"/>
    <col min="5" max="5" width="9" style="15" bestFit="1" customWidth="1"/>
    <col min="6" max="6" width="7" style="15" customWidth="1"/>
    <col min="7" max="7" width="6.875" style="15" customWidth="1"/>
    <col min="8" max="8" width="5.875" style="15" customWidth="1"/>
    <col min="9" max="9" width="6.625" style="15" customWidth="1"/>
    <col min="10" max="10" width="6.125" style="15" customWidth="1"/>
    <col min="11" max="11" width="6.5" style="15" customWidth="1"/>
    <col min="12" max="12" width="6.375" style="15" customWidth="1"/>
    <col min="13" max="13" width="6.75" style="15" customWidth="1"/>
    <col min="14" max="14" width="4.75" style="15" bestFit="1" customWidth="1"/>
    <col min="15" max="15" width="5.125" style="15" customWidth="1"/>
    <col min="16" max="16" width="4.625" style="15" customWidth="1"/>
    <col min="17" max="17" width="5.5" style="15" customWidth="1"/>
    <col min="18" max="18" width="7.75" style="4" customWidth="1"/>
    <col min="19" max="19" width="6.625" style="4" customWidth="1"/>
    <col min="20" max="20" width="3.5" style="4" customWidth="1"/>
    <col min="21" max="21" width="7.75" style="4" customWidth="1"/>
    <col min="22" max="16384" width="9" style="15"/>
  </cols>
  <sheetData>
    <row r="1" spans="1:21" s="2" customFormat="1" ht="29.25" customHeight="1">
      <c r="A1" s="5" t="s">
        <v>2</v>
      </c>
      <c r="B1" s="8" t="s">
        <v>8</v>
      </c>
      <c r="C1" s="8" t="s">
        <v>9</v>
      </c>
      <c r="D1" s="8" t="s">
        <v>10</v>
      </c>
      <c r="E1" s="3" t="s">
        <v>1</v>
      </c>
      <c r="F1" s="3" t="s">
        <v>0</v>
      </c>
      <c r="G1" s="39" t="s">
        <v>25</v>
      </c>
      <c r="H1" s="3" t="s">
        <v>3</v>
      </c>
      <c r="I1" s="6" t="s">
        <v>5</v>
      </c>
      <c r="J1" s="3" t="s">
        <v>4</v>
      </c>
      <c r="K1" s="6" t="s">
        <v>26</v>
      </c>
      <c r="L1" s="12" t="s">
        <v>6</v>
      </c>
      <c r="M1" s="12" t="s">
        <v>7</v>
      </c>
      <c r="N1" s="11" t="s">
        <v>11</v>
      </c>
      <c r="O1" s="11" t="s">
        <v>12</v>
      </c>
      <c r="P1" s="3" t="s">
        <v>13</v>
      </c>
      <c r="Q1" s="3" t="s">
        <v>14</v>
      </c>
      <c r="R1" s="65" t="s">
        <v>34</v>
      </c>
      <c r="S1" s="65" t="s">
        <v>35</v>
      </c>
      <c r="T1" s="66"/>
      <c r="U1" s="65" t="s">
        <v>37</v>
      </c>
    </row>
    <row r="2" spans="1:21" ht="41.25" customHeight="1" thickBot="1">
      <c r="A2" s="54" t="s">
        <v>42</v>
      </c>
      <c r="B2" s="38">
        <v>1046</v>
      </c>
      <c r="C2" s="9"/>
      <c r="D2" s="9"/>
      <c r="E2" s="32">
        <f>+E27</f>
        <v>45717</v>
      </c>
      <c r="F2" s="42">
        <f t="shared" ref="F2:M2" si="0">+F27</f>
        <v>695423</v>
      </c>
      <c r="G2" s="43">
        <f t="shared" si="0"/>
        <v>5.9890844303008409E-2</v>
      </c>
      <c r="H2" s="9">
        <f t="shared" si="0"/>
        <v>48966</v>
      </c>
      <c r="I2" s="44">
        <f t="shared" si="0"/>
        <v>7.0411821294377661E-2</v>
      </c>
      <c r="J2" s="42">
        <f t="shared" si="0"/>
        <v>42038</v>
      </c>
      <c r="K2" s="44">
        <f t="shared" si="0"/>
        <v>6.0449539345118007E-2</v>
      </c>
      <c r="L2" s="9">
        <f t="shared" si="0"/>
        <v>150.19999999999999</v>
      </c>
      <c r="M2" s="9">
        <f t="shared" si="0"/>
        <v>1367.9</v>
      </c>
      <c r="N2" s="16">
        <f t="shared" ref="N2" si="1">+B2/L2</f>
        <v>6.9640479360852199</v>
      </c>
      <c r="O2" s="17">
        <f>+B2/M2</f>
        <v>0.76467578039330353</v>
      </c>
      <c r="P2" s="45">
        <f>+P27</f>
        <v>47</v>
      </c>
      <c r="Q2" s="46">
        <f t="shared" ref="Q2" si="2">+P2/B2</f>
        <v>4.4933078393881457E-2</v>
      </c>
      <c r="R2" s="9">
        <f t="shared" ref="R2:U2" si="3">+R27</f>
        <v>3898061</v>
      </c>
      <c r="S2" s="9">
        <f t="shared" si="3"/>
        <v>382877</v>
      </c>
      <c r="T2" s="56">
        <f t="shared" si="3"/>
        <v>9.8222423917942794E-2</v>
      </c>
      <c r="U2" s="9">
        <f t="shared" si="3"/>
        <v>3228506</v>
      </c>
    </row>
    <row r="3" spans="1:21" ht="15.75" customHeight="1">
      <c r="A3" s="55">
        <v>45875</v>
      </c>
      <c r="B3" s="73" t="s">
        <v>28</v>
      </c>
      <c r="C3" s="74"/>
      <c r="D3" s="74"/>
      <c r="E3" s="47">
        <f>+G32</f>
        <v>0.02</v>
      </c>
      <c r="G3" s="75"/>
      <c r="H3" s="76"/>
      <c r="I3" s="76"/>
      <c r="J3" s="76"/>
      <c r="K3" s="76"/>
      <c r="L3" s="76"/>
      <c r="M3" s="76"/>
      <c r="N3" s="76"/>
      <c r="O3" s="76"/>
      <c r="P3" s="76"/>
      <c r="Q3" s="76"/>
      <c r="R3" s="67"/>
      <c r="S3" s="67"/>
    </row>
    <row r="4" spans="1:21" ht="15.75" customHeight="1">
      <c r="A4" s="1">
        <v>0</v>
      </c>
      <c r="B4" s="77" t="s">
        <v>29</v>
      </c>
      <c r="C4" s="78"/>
      <c r="D4" s="78"/>
      <c r="E4" s="48">
        <f>+K32</f>
        <v>5.6000000000000001E-2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67"/>
      <c r="S4" s="67"/>
    </row>
    <row r="5" spans="1:21" ht="15.75" customHeight="1">
      <c r="B5" s="77" t="s">
        <v>30</v>
      </c>
      <c r="C5" s="78"/>
      <c r="D5" s="78"/>
      <c r="E5" s="49">
        <f>+N32</f>
        <v>8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67"/>
      <c r="S5" s="67"/>
    </row>
    <row r="6" spans="1:21" ht="15.75" customHeight="1">
      <c r="A6" s="56" t="e">
        <f>+(B2-A5)/A5</f>
        <v>#DIV/0!</v>
      </c>
      <c r="B6" s="77" t="s">
        <v>31</v>
      </c>
      <c r="C6" s="78"/>
      <c r="D6" s="78"/>
      <c r="E6" s="49">
        <f>+B32</f>
        <v>1301.8733017460852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67"/>
      <c r="S6" s="67"/>
    </row>
    <row r="7" spans="1:21" ht="15.75" customHeight="1" thickBot="1">
      <c r="B7" s="79" t="s">
        <v>32</v>
      </c>
      <c r="C7" s="80"/>
      <c r="D7" s="80"/>
      <c r="E7" s="50">
        <f>+D32</f>
        <v>0.24462074736719425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67"/>
      <c r="S7" s="67"/>
    </row>
    <row r="8" spans="1:21">
      <c r="A8" s="31" t="s">
        <v>15</v>
      </c>
      <c r="C8" s="1" t="s">
        <v>27</v>
      </c>
      <c r="G8" s="13">
        <f>AVERAGE(G9:G18)</f>
        <v>1.0667080344533349E-2</v>
      </c>
      <c r="I8" s="13">
        <f>AVERAGE(I9:I18)</f>
        <v>4.2570611576357421E-2</v>
      </c>
      <c r="K8" s="13">
        <f>AVERAGE(K9:K18)</f>
        <v>2.5584650639014946E-2</v>
      </c>
      <c r="N8" s="13">
        <f t="shared" ref="N8:O8" si="4">AVERAGE(N9:N18)</f>
        <v>15.362126576176058</v>
      </c>
      <c r="O8" s="13">
        <f t="shared" si="4"/>
        <v>1.680305095334014</v>
      </c>
    </row>
    <row r="9" spans="1:21">
      <c r="A9" s="1">
        <v>8425</v>
      </c>
      <c r="B9" s="38">
        <v>563</v>
      </c>
      <c r="C9" s="41">
        <f t="shared" ref="C9:C27" si="5">+J9/L9*1000000</f>
        <v>264235294.11764708</v>
      </c>
      <c r="E9" s="32">
        <f>+コピー!B2</f>
        <v>39142</v>
      </c>
      <c r="F9" s="29">
        <f>+コピー!C2</f>
        <v>350423</v>
      </c>
      <c r="H9" s="29">
        <f>+コピー!E2</f>
        <v>13666</v>
      </c>
      <c r="I9" s="7">
        <f>+H9/F9</f>
        <v>3.8998581714099818E-2</v>
      </c>
      <c r="J9" s="29">
        <f>+コピー!I2</f>
        <v>8984</v>
      </c>
      <c r="K9" s="7">
        <f>+J9/F9</f>
        <v>2.5637586573940638E-2</v>
      </c>
      <c r="L9" s="30">
        <f>VALUE(SUBSTITUTE(コピー!K2,"円","　"))</f>
        <v>34</v>
      </c>
      <c r="M9" s="30">
        <f>VALUE(SUBSTITUTE(コピー!L2,"円","　"))</f>
        <v>194.3</v>
      </c>
      <c r="N9" s="10">
        <f>+B9/L9</f>
        <v>16.558823529411764</v>
      </c>
      <c r="O9" s="10">
        <f>+B9/M9</f>
        <v>2.8975810602161602</v>
      </c>
    </row>
    <row r="10" spans="1:21">
      <c r="B10" s="38">
        <v>449</v>
      </c>
      <c r="C10" s="41">
        <f t="shared" si="5"/>
        <v>264372881.35593218</v>
      </c>
      <c r="E10" s="32">
        <f>+コピー!B3</f>
        <v>39508</v>
      </c>
      <c r="F10" s="29">
        <f>+コピー!C3</f>
        <v>341320</v>
      </c>
      <c r="G10" s="7">
        <f>+(F10-F9)/F9</f>
        <v>-2.5977176155674714E-2</v>
      </c>
      <c r="H10" s="29">
        <f>+コピー!E3</f>
        <v>11544</v>
      </c>
      <c r="I10" s="7">
        <f t="shared" ref="I10:I18" si="6">+H10/F10</f>
        <v>3.3821633657564749E-2</v>
      </c>
      <c r="J10" s="29">
        <f>+コピー!I3</f>
        <v>7799</v>
      </c>
      <c r="K10" s="7">
        <f t="shared" ref="K10:K18" si="7">+J10/F10</f>
        <v>2.2849525372084848E-2</v>
      </c>
      <c r="L10" s="30">
        <f>VALUE(SUBSTITUTE(コピー!K3,"円","　"))</f>
        <v>29.5</v>
      </c>
      <c r="M10" s="30">
        <f>VALUE(SUBSTITUTE(コピー!L3,"円","　"))</f>
        <v>205</v>
      </c>
      <c r="N10" s="10">
        <f t="shared" ref="N10:N18" si="8">+B10/L10</f>
        <v>15.220338983050848</v>
      </c>
      <c r="O10" s="10">
        <f t="shared" ref="O10:O18" si="9">+B10/M10</f>
        <v>2.1902439024390246</v>
      </c>
    </row>
    <row r="11" spans="1:21">
      <c r="A11" s="1" t="s">
        <v>9</v>
      </c>
      <c r="B11" s="38">
        <v>247</v>
      </c>
      <c r="C11" s="41">
        <f t="shared" si="5"/>
        <v>263622047.24409452</v>
      </c>
      <c r="E11" s="32">
        <f>+コピー!B4</f>
        <v>39873</v>
      </c>
      <c r="F11" s="29">
        <f>+コピー!C4</f>
        <v>298707</v>
      </c>
      <c r="G11" s="7">
        <f t="shared" ref="G11:G18" si="10">+(F11-F10)/F10</f>
        <v>-0.1248476502988398</v>
      </c>
      <c r="H11" s="29">
        <f>+コピー!E4</f>
        <v>6755</v>
      </c>
      <c r="I11" s="7">
        <f t="shared" si="6"/>
        <v>2.261413358240684E-2</v>
      </c>
      <c r="J11" s="29">
        <f>+コピー!I4</f>
        <v>3348</v>
      </c>
      <c r="K11" s="7">
        <f t="shared" si="7"/>
        <v>1.1208307806646648E-2</v>
      </c>
      <c r="L11" s="30">
        <f>VALUE(SUBSTITUTE(コピー!K4,"円","　"))</f>
        <v>12.7</v>
      </c>
      <c r="M11" s="30">
        <f>VALUE(SUBSTITUTE(コピー!L4,"円","　"))</f>
        <v>196.1</v>
      </c>
      <c r="N11" s="10">
        <f t="shared" si="8"/>
        <v>19.448818897637796</v>
      </c>
      <c r="O11" s="10">
        <f t="shared" si="9"/>
        <v>1.2595614482406936</v>
      </c>
      <c r="P11" s="29"/>
    </row>
    <row r="12" spans="1:21">
      <c r="A12" s="63">
        <f>+G27</f>
        <v>5.9890844303008409E-2</v>
      </c>
      <c r="B12" s="38">
        <v>325</v>
      </c>
      <c r="C12" s="41">
        <f t="shared" si="5"/>
        <v>263872180.4511278</v>
      </c>
      <c r="E12" s="32">
        <f>+コピー!B5</f>
        <v>40238</v>
      </c>
      <c r="F12" s="29">
        <f>+コピー!C5</f>
        <v>263598</v>
      </c>
      <c r="G12" s="7">
        <f t="shared" si="10"/>
        <v>-0.11753658267131337</v>
      </c>
      <c r="H12" s="29">
        <f>+コピー!E5</f>
        <v>11257</v>
      </c>
      <c r="I12" s="7">
        <f t="shared" si="6"/>
        <v>4.2705179857206808E-2</v>
      </c>
      <c r="J12" s="29">
        <f>+コピー!I5</f>
        <v>7019</v>
      </c>
      <c r="K12" s="7">
        <f t="shared" si="7"/>
        <v>2.6627667888223735E-2</v>
      </c>
      <c r="L12" s="30">
        <f>VALUE(SUBSTITUTE(コピー!K5,"円","　"))</f>
        <v>26.6</v>
      </c>
      <c r="M12" s="30">
        <f>VALUE(SUBSTITUTE(コピー!L5,"円","　"))</f>
        <v>221.7</v>
      </c>
      <c r="N12" s="10">
        <f t="shared" si="8"/>
        <v>12.218045112781954</v>
      </c>
      <c r="O12" s="10">
        <f t="shared" si="9"/>
        <v>1.4659449706811007</v>
      </c>
      <c r="P12" s="29"/>
      <c r="Q12" s="7"/>
      <c r="T12" s="51"/>
    </row>
    <row r="13" spans="1:21">
      <c r="B13" s="38">
        <v>378</v>
      </c>
      <c r="C13" s="41">
        <f t="shared" si="5"/>
        <v>263888888.88888887</v>
      </c>
      <c r="E13" s="32">
        <f>+コピー!B6</f>
        <v>40603</v>
      </c>
      <c r="F13" s="29">
        <f>+コピー!C6</f>
        <v>256059</v>
      </c>
      <c r="G13" s="7">
        <f t="shared" si="10"/>
        <v>-2.8600368743313682E-2</v>
      </c>
      <c r="H13" s="29">
        <f>+コピー!E6</f>
        <v>15444</v>
      </c>
      <c r="I13" s="7">
        <f t="shared" si="6"/>
        <v>6.0314224456082387E-2</v>
      </c>
      <c r="J13" s="29">
        <f>+コピー!I6</f>
        <v>9025</v>
      </c>
      <c r="K13" s="7">
        <f t="shared" si="7"/>
        <v>3.5245783198403491E-2</v>
      </c>
      <c r="L13" s="30">
        <f>VALUE(SUBSTITUTE(コピー!K6,"円","　"))</f>
        <v>34.200000000000003</v>
      </c>
      <c r="M13" s="30">
        <f>VALUE(SUBSTITUTE(コピー!L6,"円","　"))</f>
        <v>246.1</v>
      </c>
      <c r="N13" s="10">
        <f t="shared" si="8"/>
        <v>11.052631578947368</v>
      </c>
      <c r="O13" s="10">
        <f t="shared" si="9"/>
        <v>1.5359609914668835</v>
      </c>
      <c r="P13" s="29"/>
      <c r="Q13" s="7"/>
      <c r="T13" s="51"/>
    </row>
    <row r="14" spans="1:21">
      <c r="A14" s="64"/>
      <c r="B14" s="38">
        <v>396</v>
      </c>
      <c r="C14" s="41">
        <f t="shared" si="5"/>
        <v>263558282.20858893</v>
      </c>
      <c r="E14" s="32">
        <f>+コピー!B7</f>
        <v>40969</v>
      </c>
      <c r="F14" s="29">
        <f>+コピー!C7</f>
        <v>270066</v>
      </c>
      <c r="G14" s="7">
        <f t="shared" si="10"/>
        <v>5.4702236593909999E-2</v>
      </c>
      <c r="H14" s="29">
        <f>+コピー!E7</f>
        <v>10691</v>
      </c>
      <c r="I14" s="7">
        <f t="shared" si="6"/>
        <v>3.9586619567068791E-2</v>
      </c>
      <c r="J14" s="29">
        <f>+コピー!I7</f>
        <v>4296</v>
      </c>
      <c r="K14" s="7">
        <f t="shared" si="7"/>
        <v>1.5907222678900712E-2</v>
      </c>
      <c r="L14" s="30">
        <f>VALUE(SUBSTITUTE(コピー!K7,"円","　"))</f>
        <v>16.3</v>
      </c>
      <c r="M14" s="30">
        <f>VALUE(SUBSTITUTE(コピー!L7,"円","　"))</f>
        <v>252.4</v>
      </c>
      <c r="N14" s="10">
        <f t="shared" si="8"/>
        <v>24.29447852760736</v>
      </c>
      <c r="O14" s="10">
        <f t="shared" si="9"/>
        <v>1.5689381933438986</v>
      </c>
      <c r="P14" s="29"/>
      <c r="Q14" s="7"/>
      <c r="T14" s="51"/>
    </row>
    <row r="15" spans="1:21">
      <c r="B15" s="38">
        <v>646</v>
      </c>
      <c r="C15" s="41">
        <f t="shared" si="5"/>
        <v>263905325.44378698</v>
      </c>
      <c r="E15" s="32">
        <f>+コピー!B8</f>
        <v>41334</v>
      </c>
      <c r="F15" s="29">
        <f>+コピー!C8</f>
        <v>352492</v>
      </c>
      <c r="G15" s="7">
        <f t="shared" si="10"/>
        <v>0.30520687535639435</v>
      </c>
      <c r="H15" s="29">
        <f>+コピー!E8</f>
        <v>14665</v>
      </c>
      <c r="I15" s="7">
        <f t="shared" si="6"/>
        <v>4.1603781078719516E-2</v>
      </c>
      <c r="J15" s="29">
        <f>+コピー!I8</f>
        <v>8920</v>
      </c>
      <c r="K15" s="7">
        <f t="shared" si="7"/>
        <v>2.5305538849108633E-2</v>
      </c>
      <c r="L15" s="30">
        <f>VALUE(SUBSTITUTE(コピー!K8,"円","　"))</f>
        <v>33.799999999999997</v>
      </c>
      <c r="M15" s="30">
        <f>VALUE(SUBSTITUTE(コピー!L8,"円","　"))</f>
        <v>286.89999999999998</v>
      </c>
      <c r="N15" s="10">
        <f t="shared" si="8"/>
        <v>19.11242603550296</v>
      </c>
      <c r="O15" s="10">
        <f t="shared" si="9"/>
        <v>2.2516556291390732</v>
      </c>
      <c r="P15" s="29">
        <f>VALUE(SUBSTITUTE(コピー!O8,"円","　"))</f>
        <v>10</v>
      </c>
      <c r="Q15" s="7">
        <f t="shared" ref="Q12:Q17" si="11">+P15/B15</f>
        <v>1.5479876160990712E-2</v>
      </c>
      <c r="T15" s="51"/>
    </row>
    <row r="16" spans="1:21">
      <c r="B16" s="38">
        <v>533</v>
      </c>
      <c r="C16" s="41">
        <f t="shared" si="5"/>
        <v>263934837.0927318</v>
      </c>
      <c r="E16" s="32">
        <f>+コピー!B9</f>
        <v>41699</v>
      </c>
      <c r="F16" s="29">
        <f>+コピー!C9</f>
        <v>354779</v>
      </c>
      <c r="G16" s="7">
        <f t="shared" si="10"/>
        <v>6.4880905098555425E-3</v>
      </c>
      <c r="H16" s="29">
        <f>+コピー!E9</f>
        <v>16701</v>
      </c>
      <c r="I16" s="7">
        <f t="shared" si="6"/>
        <v>4.7074375879068375E-2</v>
      </c>
      <c r="J16" s="29">
        <f>+コピー!I9</f>
        <v>10531</v>
      </c>
      <c r="K16" s="7">
        <f t="shared" si="7"/>
        <v>2.9683267611668108E-2</v>
      </c>
      <c r="L16" s="30">
        <f>VALUE(SUBSTITUTE(コピー!K9,"円","　"))</f>
        <v>39.9</v>
      </c>
      <c r="M16" s="30">
        <f>VALUE(SUBSTITUTE(コピー!L9,"円","　"))</f>
        <v>374.6</v>
      </c>
      <c r="N16" s="10">
        <f t="shared" si="8"/>
        <v>13.358395989974937</v>
      </c>
      <c r="O16" s="10">
        <f t="shared" si="9"/>
        <v>1.4228510411105177</v>
      </c>
      <c r="P16" s="29">
        <f>VALUE(SUBSTITUTE(コピー!O9,"円","　"))</f>
        <v>10.8</v>
      </c>
      <c r="Q16" s="7">
        <f t="shared" si="11"/>
        <v>2.0262664165103191E-2</v>
      </c>
      <c r="T16" s="51"/>
    </row>
    <row r="17" spans="2:21">
      <c r="B17" s="38">
        <v>583</v>
      </c>
      <c r="C17" s="41">
        <f t="shared" si="5"/>
        <v>264075829.38388622</v>
      </c>
      <c r="E17" s="32">
        <f>+コピー!B10</f>
        <v>42064</v>
      </c>
      <c r="F17" s="29">
        <f>+コピー!C10</f>
        <v>353733</v>
      </c>
      <c r="G17" s="7">
        <f t="shared" si="10"/>
        <v>-2.9483143027067556E-3</v>
      </c>
      <c r="H17" s="29">
        <f>+コピー!E10</f>
        <v>17946</v>
      </c>
      <c r="I17" s="7">
        <f t="shared" si="6"/>
        <v>5.0733180110422264E-2</v>
      </c>
      <c r="J17" s="29">
        <f>+コピー!I10</f>
        <v>11144</v>
      </c>
      <c r="K17" s="7">
        <f t="shared" si="7"/>
        <v>3.1503987470775978E-2</v>
      </c>
      <c r="L17" s="30">
        <f>VALUE(SUBSTITUTE(コピー!K10,"円","　"))</f>
        <v>42.2</v>
      </c>
      <c r="M17" s="30">
        <f>VALUE(SUBSTITUTE(コピー!L10,"円","　"))</f>
        <v>421.2</v>
      </c>
      <c r="N17" s="10">
        <f t="shared" si="8"/>
        <v>13.81516587677725</v>
      </c>
      <c r="O17" s="10">
        <f t="shared" si="9"/>
        <v>1.3841405508072175</v>
      </c>
      <c r="P17" s="29">
        <f>VALUE(SUBSTITUTE(コピー!O10,"円","　"))</f>
        <v>11.2</v>
      </c>
      <c r="Q17" s="7">
        <f t="shared" si="11"/>
        <v>1.9210977701543737E-2</v>
      </c>
      <c r="R17" s="4">
        <v>1551704</v>
      </c>
      <c r="S17" s="4">
        <v>117890</v>
      </c>
      <c r="T17" s="51">
        <f>+S17/R17</f>
        <v>7.597454153627238E-2</v>
      </c>
      <c r="U17" s="4">
        <v>1271217</v>
      </c>
    </row>
    <row r="18" spans="2:21">
      <c r="B18" s="38">
        <v>375</v>
      </c>
      <c r="C18" s="41">
        <f t="shared" si="5"/>
        <v>264441913.43963552</v>
      </c>
      <c r="E18" s="32">
        <f>+コピー!B11</f>
        <v>42430</v>
      </c>
      <c r="F18" s="29">
        <f>+コピー!C11</f>
        <v>364174</v>
      </c>
      <c r="G18" s="7">
        <f t="shared" si="10"/>
        <v>2.9516612812488515E-2</v>
      </c>
      <c r="H18" s="29">
        <f>+コピー!E11</f>
        <v>17573</v>
      </c>
      <c r="I18" s="7">
        <f t="shared" si="6"/>
        <v>4.8254405860934609E-2</v>
      </c>
      <c r="J18" s="29">
        <f>+コピー!I11</f>
        <v>11609</v>
      </c>
      <c r="K18" s="7">
        <f t="shared" si="7"/>
        <v>3.1877618940396625E-2</v>
      </c>
      <c r="L18" s="30">
        <f>VALUE(SUBSTITUTE(コピー!K11,"円","　"))</f>
        <v>43.9</v>
      </c>
      <c r="M18" s="30">
        <f>VALUE(SUBSTITUTE(コピー!L11,"円","　"))</f>
        <v>453.9</v>
      </c>
      <c r="N18" s="10">
        <f t="shared" si="8"/>
        <v>8.5421412300683368</v>
      </c>
      <c r="O18" s="10">
        <f t="shared" si="9"/>
        <v>0.82617316589557177</v>
      </c>
      <c r="P18" s="29">
        <f>VALUE(SUBSTITUTE(コピー!O11,"円","　"))</f>
        <v>12</v>
      </c>
      <c r="Q18" s="7">
        <f>+P18/B18</f>
        <v>3.2000000000000001E-2</v>
      </c>
      <c r="R18" s="4">
        <v>1718720</v>
      </c>
      <c r="S18" s="4">
        <v>127033</v>
      </c>
      <c r="T18" s="51">
        <f t="shared" ref="T18:T27" si="12">+S18/R18</f>
        <v>7.3911399180785695E-2</v>
      </c>
      <c r="U18" s="4">
        <v>1471040</v>
      </c>
    </row>
    <row r="19" spans="2:21">
      <c r="B19" s="38">
        <v>525</v>
      </c>
      <c r="C19" s="41">
        <f t="shared" si="5"/>
        <v>264127659.57446811</v>
      </c>
      <c r="E19" s="32">
        <f>+コピー!B12</f>
        <v>42795</v>
      </c>
      <c r="F19" s="29">
        <f>+コピー!C12</f>
        <v>429405</v>
      </c>
      <c r="G19" s="7">
        <f t="shared" ref="G19" si="13">+(F19-F18)/F18</f>
        <v>0.17912042045835233</v>
      </c>
      <c r="H19" s="29">
        <f>+コピー!E12</f>
        <v>17962</v>
      </c>
      <c r="I19" s="7">
        <f t="shared" ref="I19" si="14">+H19/F19</f>
        <v>4.1829974033837522E-2</v>
      </c>
      <c r="J19" s="29">
        <f>+コピー!I12</f>
        <v>12414</v>
      </c>
      <c r="K19" s="7">
        <f t="shared" ref="K19" si="15">+J19/F19</f>
        <v>2.8909770496384532E-2</v>
      </c>
      <c r="L19" s="30">
        <f>VALUE(SUBSTITUTE(コピー!K12,"円","　"))</f>
        <v>47</v>
      </c>
      <c r="M19" s="30">
        <f>VALUE(SUBSTITUTE(コピー!L12,"円","　"))</f>
        <v>487.9</v>
      </c>
      <c r="N19" s="10">
        <f t="shared" ref="N19" si="16">+B19/L19</f>
        <v>11.170212765957446</v>
      </c>
      <c r="O19" s="10">
        <f t="shared" ref="O19" si="17">+B19/M19</f>
        <v>1.0760401721664277</v>
      </c>
      <c r="P19" s="29">
        <f>VALUE(SUBSTITUTE(コピー!O12,"円","　"))</f>
        <v>12.8</v>
      </c>
      <c r="Q19" s="7">
        <f>+P19/B19</f>
        <v>2.4380952380952382E-2</v>
      </c>
      <c r="R19" s="4">
        <v>1752284</v>
      </c>
      <c r="S19" s="4">
        <v>136572</v>
      </c>
      <c r="T19" s="51">
        <f t="shared" si="12"/>
        <v>7.7939420778823529E-2</v>
      </c>
      <c r="U19" s="4">
        <v>1450280</v>
      </c>
    </row>
    <row r="20" spans="2:21">
      <c r="B20" s="38">
        <v>575</v>
      </c>
      <c r="C20" s="41">
        <f t="shared" si="5"/>
        <v>264399224.80620152</v>
      </c>
      <c r="E20" s="32">
        <f>+コピー!B13</f>
        <v>43160</v>
      </c>
      <c r="F20" s="29">
        <f>+コピー!C13</f>
        <v>399738</v>
      </c>
      <c r="G20" s="7">
        <f t="shared" ref="G20:G21" si="18">+(F20-F19)/F19</f>
        <v>-6.9088622628986615E-2</v>
      </c>
      <c r="H20" s="29">
        <f>+コピー!E13</f>
        <v>19162</v>
      </c>
      <c r="I20" s="7">
        <f t="shared" ref="I20:I21" si="19">+H20/F20</f>
        <v>4.7936398340913296E-2</v>
      </c>
      <c r="J20" s="29">
        <f>+コピー!I13</f>
        <v>13643</v>
      </c>
      <c r="K20" s="7">
        <f t="shared" ref="K20:K21" si="20">+J20/F20</f>
        <v>3.4129855055061067E-2</v>
      </c>
      <c r="L20" s="30">
        <f>VALUE(SUBSTITUTE(コピー!K13,"円","　"))</f>
        <v>51.6</v>
      </c>
      <c r="M20" s="30">
        <f>VALUE(SUBSTITUTE(コピー!L13,"円","　"))</f>
        <v>532.20000000000005</v>
      </c>
      <c r="N20" s="10">
        <f t="shared" ref="N20:N21" si="21">+B20/L20</f>
        <v>11.143410852713178</v>
      </c>
      <c r="O20" s="10">
        <f t="shared" ref="O20:O21" si="22">+B20/M20</f>
        <v>1.0804208944006013</v>
      </c>
      <c r="P20" s="29">
        <f>VALUE(SUBSTITUTE(コピー!O13,"円","　"))</f>
        <v>14</v>
      </c>
      <c r="Q20" s="7">
        <f t="shared" ref="Q20:Q21" si="23">+P20/B20</f>
        <v>2.4347826086956521E-2</v>
      </c>
      <c r="R20" s="4">
        <v>1821501</v>
      </c>
      <c r="S20" s="4">
        <v>148951</v>
      </c>
      <c r="T20" s="51">
        <f t="shared" si="12"/>
        <v>8.1773767898013786E-2</v>
      </c>
      <c r="U20" s="4">
        <v>1505930</v>
      </c>
    </row>
    <row r="21" spans="2:21">
      <c r="B21" s="38">
        <v>548</v>
      </c>
      <c r="C21" s="41">
        <f t="shared" si="5"/>
        <v>264235668.78980893</v>
      </c>
      <c r="E21" s="32">
        <f>+コピー!B14</f>
        <v>43525</v>
      </c>
      <c r="F21" s="29">
        <f>+コピー!C14</f>
        <v>384893</v>
      </c>
      <c r="G21" s="7">
        <f t="shared" si="18"/>
        <v>-3.7136824620126185E-2</v>
      </c>
      <c r="H21" s="29">
        <f>+コピー!E14</f>
        <v>22913</v>
      </c>
      <c r="I21" s="7">
        <f t="shared" si="19"/>
        <v>5.9530830646439402E-2</v>
      </c>
      <c r="J21" s="29">
        <f>+コピー!I14</f>
        <v>16594</v>
      </c>
      <c r="K21" s="7">
        <f t="shared" si="20"/>
        <v>4.3113280833894096E-2</v>
      </c>
      <c r="L21" s="30">
        <f>VALUE(SUBSTITUTE(コピー!K14,"円","　"))</f>
        <v>62.8</v>
      </c>
      <c r="M21" s="30">
        <f>VALUE(SUBSTITUTE(コピー!L14,"円","　"))</f>
        <v>620.29999999999995</v>
      </c>
      <c r="N21" s="10">
        <f t="shared" si="21"/>
        <v>8.7261146496815289</v>
      </c>
      <c r="O21" s="10">
        <f t="shared" si="22"/>
        <v>0.88344349508302444</v>
      </c>
      <c r="P21" s="29">
        <f>VALUE(SUBSTITUTE(コピー!O14,"円","　"))</f>
        <v>15.6</v>
      </c>
      <c r="Q21" s="7">
        <f t="shared" si="23"/>
        <v>2.8467153284671531E-2</v>
      </c>
      <c r="R21" s="4">
        <v>2161872</v>
      </c>
      <c r="S21" s="4">
        <v>173633</v>
      </c>
      <c r="T21" s="51">
        <f t="shared" si="12"/>
        <v>8.0316040912690484E-2</v>
      </c>
      <c r="U21" s="4">
        <v>1808884</v>
      </c>
    </row>
    <row r="22" spans="2:21">
      <c r="B22" s="38">
        <v>464</v>
      </c>
      <c r="C22" s="41">
        <f t="shared" si="5"/>
        <v>264132730.01508299</v>
      </c>
      <c r="D22" s="58"/>
      <c r="E22" s="32">
        <f>+コピー!B15</f>
        <v>43891</v>
      </c>
      <c r="F22" s="29">
        <f>+コピー!C15</f>
        <v>539241</v>
      </c>
      <c r="G22" s="7">
        <f t="shared" ref="G22:G24" si="24">+(F22-F21)/F21</f>
        <v>0.40101534712244702</v>
      </c>
      <c r="H22" s="29">
        <f>+コピー!E15</f>
        <v>26275</v>
      </c>
      <c r="I22" s="7">
        <f t="shared" ref="I22:I24" si="25">+H22/F22</f>
        <v>4.8725894358923008E-2</v>
      </c>
      <c r="J22" s="29">
        <f>+コピー!I15</f>
        <v>17512</v>
      </c>
      <c r="K22" s="7">
        <f t="shared" ref="K22:K24" si="26">+J22/F22</f>
        <v>3.2475275433433287E-2</v>
      </c>
      <c r="L22" s="30">
        <f>VALUE(SUBSTITUTE(コピー!K15,"円","　"))</f>
        <v>66.3</v>
      </c>
      <c r="M22" s="30">
        <f>VALUE(SUBSTITUTE(コピー!L15,"円","　"))</f>
        <v>661.6</v>
      </c>
      <c r="N22" s="10">
        <f t="shared" ref="N22:N24" si="27">+B22/L22</f>
        <v>6.9984917043740573</v>
      </c>
      <c r="O22" s="10">
        <f t="shared" ref="O22:O24" si="28">+B22/M22</f>
        <v>0.7013301088270858</v>
      </c>
      <c r="P22" s="29">
        <f>VALUE(SUBSTITUTE(コピー!O15,"円","　"))</f>
        <v>16.399999999999999</v>
      </c>
      <c r="Q22" s="7">
        <f t="shared" ref="Q22:Q24" si="29">+P22/B22</f>
        <v>3.5344827586206891E-2</v>
      </c>
      <c r="R22" s="4">
        <v>2348416</v>
      </c>
      <c r="S22" s="4">
        <v>185186</v>
      </c>
      <c r="T22" s="51">
        <f t="shared" si="12"/>
        <v>7.8855705292418379E-2</v>
      </c>
      <c r="U22" s="4">
        <v>1977853</v>
      </c>
    </row>
    <row r="23" spans="2:21">
      <c r="B23" s="38">
        <v>749</v>
      </c>
      <c r="C23" s="41">
        <f t="shared" si="5"/>
        <v>264223300.97087377</v>
      </c>
      <c r="E23" s="32">
        <f>+コピー!B16</f>
        <v>44256</v>
      </c>
      <c r="F23" s="29">
        <f>+コピー!C16</f>
        <v>497852</v>
      </c>
      <c r="G23" s="7">
        <f t="shared" si="24"/>
        <v>-7.6754178558381125E-2</v>
      </c>
      <c r="H23" s="29">
        <f>+コピー!E16</f>
        <v>25963</v>
      </c>
      <c r="I23" s="7">
        <f t="shared" si="25"/>
        <v>5.2150036557049084E-2</v>
      </c>
      <c r="J23" s="29">
        <f>+コピー!I16</f>
        <v>21772</v>
      </c>
      <c r="K23" s="7">
        <f t="shared" si="26"/>
        <v>4.3731872122638855E-2</v>
      </c>
      <c r="L23" s="30">
        <f>VALUE(SUBSTITUTE(コピー!K16,"円","　"))</f>
        <v>82.4</v>
      </c>
      <c r="M23" s="30">
        <f>VALUE(SUBSTITUTE(コピー!L16,"円","　"))</f>
        <v>716.7</v>
      </c>
      <c r="N23" s="10">
        <f t="shared" si="27"/>
        <v>9.089805825242717</v>
      </c>
      <c r="O23" s="10">
        <f t="shared" si="28"/>
        <v>1.0450676712711036</v>
      </c>
      <c r="P23" s="29">
        <f>VALUE(SUBSTITUTE(コピー!O16,"円","　"))</f>
        <v>18.399999999999999</v>
      </c>
      <c r="Q23" s="7">
        <f t="shared" si="29"/>
        <v>2.4566088117489986E-2</v>
      </c>
      <c r="R23" s="4">
        <v>2603190</v>
      </c>
      <c r="S23" s="4">
        <v>200615</v>
      </c>
      <c r="T23" s="51">
        <f t="shared" si="12"/>
        <v>7.7065062481032884E-2</v>
      </c>
      <c r="U23" s="4">
        <v>2234391</v>
      </c>
    </row>
    <row r="24" spans="2:21">
      <c r="B24" s="38">
        <v>661</v>
      </c>
      <c r="C24" s="41">
        <f t="shared" si="5"/>
        <v>264219858.15602836</v>
      </c>
      <c r="E24" s="32">
        <f>+コピー!B17</f>
        <v>44621</v>
      </c>
      <c r="F24" s="29">
        <f>+コピー!C17</f>
        <v>554809</v>
      </c>
      <c r="G24" s="7">
        <f t="shared" si="24"/>
        <v>0.11440548596771731</v>
      </c>
      <c r="H24" s="29">
        <f>+コピー!E17</f>
        <v>17893</v>
      </c>
      <c r="I24" s="7">
        <f t="shared" si="25"/>
        <v>3.2250738542453347E-2</v>
      </c>
      <c r="J24" s="29">
        <f>+コピー!I17</f>
        <v>14902</v>
      </c>
      <c r="K24" s="7">
        <f t="shared" si="26"/>
        <v>2.6859694056873627E-2</v>
      </c>
      <c r="L24" s="30">
        <f>VALUE(SUBSTITUTE(コピー!K17,"円","　"))</f>
        <v>56.4</v>
      </c>
      <c r="M24" s="30">
        <f>VALUE(SUBSTITUTE(コピー!L17,"円","　"))</f>
        <v>784</v>
      </c>
      <c r="N24" s="10">
        <f t="shared" si="27"/>
        <v>11.719858156028369</v>
      </c>
      <c r="O24" s="10">
        <f t="shared" si="28"/>
        <v>0.84311224489795922</v>
      </c>
      <c r="P24" s="29">
        <f>VALUE(SUBSTITUTE(コピー!O17,"円","　"))</f>
        <v>22</v>
      </c>
      <c r="Q24" s="7">
        <f t="shared" si="29"/>
        <v>3.3282904689863842E-2</v>
      </c>
      <c r="R24" s="4">
        <v>2748810</v>
      </c>
      <c r="S24" s="4">
        <v>219446</v>
      </c>
      <c r="T24" s="51">
        <f t="shared" si="12"/>
        <v>7.9833091410464893E-2</v>
      </c>
      <c r="U24" s="4">
        <v>2349949</v>
      </c>
    </row>
    <row r="25" spans="2:21">
      <c r="B25" s="38">
        <v>939</v>
      </c>
      <c r="C25" s="41">
        <f t="shared" si="5"/>
        <v>264167441.86046508</v>
      </c>
      <c r="E25" s="32">
        <f>+コピー!B18</f>
        <v>44986</v>
      </c>
      <c r="F25" s="29">
        <f>+コピー!C18</f>
        <v>529700</v>
      </c>
      <c r="G25" s="7">
        <f t="shared" ref="G25:G26" si="30">+(F25-F24)/F24</f>
        <v>-4.5257016378609578E-2</v>
      </c>
      <c r="H25" s="29">
        <f>+コピー!E18</f>
        <v>31756</v>
      </c>
      <c r="I25" s="7">
        <f t="shared" ref="I25:I26" si="31">+H25/F25</f>
        <v>5.9950915612610914E-2</v>
      </c>
      <c r="J25" s="29">
        <f>+コピー!I18</f>
        <v>28398</v>
      </c>
      <c r="K25" s="7">
        <f t="shared" ref="K25:K26" si="32">+J25/F25</f>
        <v>5.3611478195204836E-2</v>
      </c>
      <c r="L25" s="30">
        <f>VALUE(SUBSTITUTE(コピー!K18,"円","　"))</f>
        <v>107.5</v>
      </c>
      <c r="M25" s="30">
        <f>VALUE(SUBSTITUTE(コピー!L18,"円","　"))</f>
        <v>938.8</v>
      </c>
      <c r="N25" s="10">
        <f t="shared" ref="N25:N26" si="33">+B25/L25</f>
        <v>8.7348837209302328</v>
      </c>
      <c r="O25" s="10">
        <f t="shared" ref="O25:O26" si="34">+B25/M25</f>
        <v>1.0002130379207499</v>
      </c>
      <c r="P25" s="29">
        <f>VALUE(SUBSTITUTE(コピー!O18,"円","　"))</f>
        <v>29.4</v>
      </c>
      <c r="Q25" s="7">
        <f t="shared" ref="Q25:Q26" si="35">+P25/B25</f>
        <v>3.1309904153354634E-2</v>
      </c>
      <c r="R25" s="4">
        <v>2954634</v>
      </c>
      <c r="S25" s="4">
        <v>262763</v>
      </c>
      <c r="T25" s="51">
        <f t="shared" si="12"/>
        <v>8.8932503992034215E-2</v>
      </c>
      <c r="U25" s="4">
        <v>2503813</v>
      </c>
    </row>
    <row r="26" spans="2:21">
      <c r="B26" s="38">
        <v>1140</v>
      </c>
      <c r="C26" s="41">
        <f t="shared" si="5"/>
        <v>264216054.01350337</v>
      </c>
      <c r="D26" s="58">
        <v>45426</v>
      </c>
      <c r="E26" s="32">
        <f>+コピー!B19</f>
        <v>45352</v>
      </c>
      <c r="F26" s="29">
        <f>+コピー!C19</f>
        <v>656127</v>
      </c>
      <c r="G26" s="7">
        <f t="shared" si="30"/>
        <v>0.23867660940154806</v>
      </c>
      <c r="H26" s="29">
        <f>+コピー!E19</f>
        <v>39511</v>
      </c>
      <c r="I26" s="7">
        <f t="shared" si="31"/>
        <v>6.0218524767308768E-2</v>
      </c>
      <c r="J26" s="29">
        <f>+コピー!I19</f>
        <v>35220</v>
      </c>
      <c r="K26" s="7">
        <f t="shared" si="32"/>
        <v>5.3678632337946772E-2</v>
      </c>
      <c r="L26" s="30">
        <f>VALUE(SUBSTITUTE(コピー!K19,"円","　"))</f>
        <v>133.30000000000001</v>
      </c>
      <c r="M26" s="30">
        <f>VALUE(SUBSTITUTE(コピー!L19,"円","　"))</f>
        <v>1103.5999999999999</v>
      </c>
      <c r="N26" s="10">
        <f t="shared" si="33"/>
        <v>8.5521380345086264</v>
      </c>
      <c r="O26" s="10">
        <f t="shared" si="34"/>
        <v>1.0329829648423343</v>
      </c>
      <c r="P26" s="29">
        <f>VALUE(SUBSTITUTE(コピー!O19,"円","　"))</f>
        <v>38.4</v>
      </c>
      <c r="Q26" s="7">
        <f t="shared" si="35"/>
        <v>3.3684210526315789E-2</v>
      </c>
      <c r="R26" s="4">
        <v>3363336</v>
      </c>
      <c r="S26" s="4">
        <v>308906</v>
      </c>
      <c r="T26" s="51">
        <f t="shared" si="12"/>
        <v>9.1845120439944153E-2</v>
      </c>
      <c r="U26" s="4">
        <v>2786206</v>
      </c>
    </row>
    <row r="27" spans="2:21">
      <c r="B27" s="38">
        <v>1071</v>
      </c>
      <c r="C27" s="41">
        <f t="shared" si="5"/>
        <v>279880159.78695077</v>
      </c>
      <c r="D27" s="58">
        <v>45790</v>
      </c>
      <c r="E27" s="32">
        <f>+コピー!B20</f>
        <v>45717</v>
      </c>
      <c r="F27" s="29">
        <f>+コピー!C20</f>
        <v>695423</v>
      </c>
      <c r="G27" s="7">
        <f t="shared" ref="G27" si="36">+(F27-F26)/F26</f>
        <v>5.9890844303008409E-2</v>
      </c>
      <c r="H27" s="29">
        <f>+コピー!E20</f>
        <v>48966</v>
      </c>
      <c r="I27" s="7">
        <f t="shared" ref="I27" si="37">+H27/F27</f>
        <v>7.0411821294377661E-2</v>
      </c>
      <c r="J27" s="29">
        <f>+コピー!I20</f>
        <v>42038</v>
      </c>
      <c r="K27" s="7">
        <f t="shared" ref="K27" si="38">+J27/F27</f>
        <v>6.0449539345118007E-2</v>
      </c>
      <c r="L27" s="30">
        <f>VALUE(SUBSTITUTE(コピー!K20,"円","　"))</f>
        <v>150.19999999999999</v>
      </c>
      <c r="M27" s="30">
        <f>VALUE(SUBSTITUTE(コピー!L20,"円","　"))</f>
        <v>1367.9</v>
      </c>
      <c r="N27" s="10">
        <f t="shared" ref="N27" si="39">+B27/L27</f>
        <v>7.1304926764314249</v>
      </c>
      <c r="O27" s="10">
        <f t="shared" ref="O27" si="40">+B27/M27</f>
        <v>0.78295197017325824</v>
      </c>
      <c r="P27" s="29">
        <f>VALUE(SUBSTITUTE(コピー!O20,"円","　"))</f>
        <v>47</v>
      </c>
      <c r="Q27" s="7">
        <f t="shared" ref="Q27" si="41">+P27/B27</f>
        <v>4.3884220354808587E-2</v>
      </c>
      <c r="R27" s="4">
        <v>3898061</v>
      </c>
      <c r="S27" s="4">
        <v>382877</v>
      </c>
      <c r="T27" s="51">
        <f t="shared" si="12"/>
        <v>9.8222423917942794E-2</v>
      </c>
      <c r="U27" s="4">
        <v>3228506</v>
      </c>
    </row>
    <row r="28" spans="2:21">
      <c r="B28" s="40">
        <f t="shared" ref="B28:B30" si="42">+L28*N28</f>
        <v>1202.951021677583</v>
      </c>
      <c r="C28" s="59">
        <f t="shared" ref="C28:C29" si="43">+C25</f>
        <v>264167441.86046508</v>
      </c>
      <c r="E28" s="28">
        <v>2026</v>
      </c>
      <c r="F28" s="40">
        <f t="shared" ref="F28:F30" si="44">+F27*(1+G28)</f>
        <v>709331.46</v>
      </c>
      <c r="G28" s="57">
        <v>0.02</v>
      </c>
      <c r="H28" s="40">
        <f t="shared" ref="H28:H29" si="45">+F28*I28</f>
        <v>45397.21344</v>
      </c>
      <c r="I28" s="57">
        <v>6.4000000000000001E-2</v>
      </c>
      <c r="J28" s="40">
        <f t="shared" ref="J28:J29" si="46">+F28*K28</f>
        <v>39722.561759999997</v>
      </c>
      <c r="K28" s="57">
        <v>5.6000000000000001E-2</v>
      </c>
      <c r="L28" s="14">
        <f t="shared" ref="L28:L29" si="47">+J28/C28*1000000</f>
        <v>150.36887770969787</v>
      </c>
      <c r="N28" s="38">
        <v>8</v>
      </c>
    </row>
    <row r="29" spans="2:21">
      <c r="B29" s="40">
        <f t="shared" si="42"/>
        <v>1226.7842889858398</v>
      </c>
      <c r="C29" s="59">
        <f t="shared" si="43"/>
        <v>264216054.01350337</v>
      </c>
      <c r="E29" s="28">
        <v>2027</v>
      </c>
      <c r="F29" s="40">
        <f t="shared" si="44"/>
        <v>723518.08919999993</v>
      </c>
      <c r="G29" s="57">
        <f t="shared" ref="G29" si="48">+G28</f>
        <v>0.02</v>
      </c>
      <c r="H29" s="40">
        <f t="shared" si="45"/>
        <v>46305.157708799998</v>
      </c>
      <c r="I29" s="57">
        <f t="shared" ref="I29" si="49">+I28</f>
        <v>6.4000000000000001E-2</v>
      </c>
      <c r="J29" s="40">
        <f t="shared" si="46"/>
        <v>40517.012995199999</v>
      </c>
      <c r="K29" s="57">
        <f t="shared" ref="K29" si="50">+K28</f>
        <v>5.6000000000000001E-2</v>
      </c>
      <c r="L29" s="14">
        <f t="shared" si="47"/>
        <v>153.34803612322997</v>
      </c>
      <c r="N29" s="38">
        <f t="shared" ref="N29:N32" si="51">+N28</f>
        <v>8</v>
      </c>
    </row>
    <row r="30" spans="2:21">
      <c r="B30" s="40">
        <f t="shared" si="42"/>
        <v>1181.2871133577466</v>
      </c>
      <c r="C30" s="59">
        <f>+C27</f>
        <v>279880159.78695077</v>
      </c>
      <c r="E30" s="28">
        <v>2028</v>
      </c>
      <c r="F30" s="40">
        <f t="shared" si="44"/>
        <v>737988.450984</v>
      </c>
      <c r="G30" s="57">
        <f t="shared" ref="G30:G32" si="52">+G29</f>
        <v>0.02</v>
      </c>
      <c r="H30" s="40">
        <f t="shared" ref="H30" si="53">+F30*I30</f>
        <v>47231.260862976</v>
      </c>
      <c r="I30" s="57">
        <f t="shared" ref="I30:I32" si="54">+I29</f>
        <v>6.4000000000000001E-2</v>
      </c>
      <c r="J30" s="40">
        <f t="shared" ref="J30" si="55">+F30*K30</f>
        <v>41327.353255103997</v>
      </c>
      <c r="K30" s="57">
        <f t="shared" ref="K30:K32" si="56">+K29</f>
        <v>5.6000000000000001E-2</v>
      </c>
      <c r="L30" s="14">
        <f t="shared" ref="L30" si="57">+J30/C30*1000000</f>
        <v>147.66088916971833</v>
      </c>
      <c r="N30" s="38">
        <f t="shared" si="51"/>
        <v>8</v>
      </c>
    </row>
    <row r="31" spans="2:21">
      <c r="B31" s="40">
        <f t="shared" ref="B31:B32" si="58">+L31*N31</f>
        <v>1276.5812478124246</v>
      </c>
      <c r="C31" s="59">
        <f t="shared" ref="C31:C32" si="59">+C28</f>
        <v>264167441.86046508</v>
      </c>
      <c r="E31" s="28">
        <v>2029</v>
      </c>
      <c r="F31" s="40">
        <f t="shared" ref="F31:F32" si="60">+F30*(1+G31)</f>
        <v>752748.22000367998</v>
      </c>
      <c r="G31" s="57">
        <f t="shared" si="52"/>
        <v>0.02</v>
      </c>
      <c r="H31" s="40">
        <f t="shared" ref="H31:H32" si="61">+F31*I31</f>
        <v>48175.886080235519</v>
      </c>
      <c r="I31" s="57">
        <f t="shared" si="54"/>
        <v>6.4000000000000001E-2</v>
      </c>
      <c r="J31" s="40">
        <f t="shared" ref="J31:J32" si="62">+F31*K31</f>
        <v>42153.900320206078</v>
      </c>
      <c r="K31" s="57">
        <f t="shared" si="56"/>
        <v>5.6000000000000001E-2</v>
      </c>
      <c r="L31" s="14">
        <f t="shared" ref="L31:L32" si="63">+J31/C31*1000000</f>
        <v>159.57265597655308</v>
      </c>
      <c r="N31" s="38">
        <f t="shared" si="51"/>
        <v>8</v>
      </c>
    </row>
    <row r="32" spans="2:21">
      <c r="B32" s="40">
        <f t="shared" si="58"/>
        <v>1301.8733017460852</v>
      </c>
      <c r="C32" s="59">
        <f t="shared" si="59"/>
        <v>264216054.01350337</v>
      </c>
      <c r="D32" s="53">
        <f>+(B32-B2)/B2</f>
        <v>0.24462074736719425</v>
      </c>
      <c r="E32" s="28">
        <v>2030</v>
      </c>
      <c r="F32" s="40">
        <f t="shared" si="60"/>
        <v>767803.18440375361</v>
      </c>
      <c r="G32" s="57">
        <f t="shared" si="52"/>
        <v>0.02</v>
      </c>
      <c r="H32" s="40">
        <f t="shared" si="61"/>
        <v>49139.403801840235</v>
      </c>
      <c r="I32" s="57">
        <f t="shared" si="54"/>
        <v>6.4000000000000001E-2</v>
      </c>
      <c r="J32" s="40">
        <f t="shared" si="62"/>
        <v>42996.978326610202</v>
      </c>
      <c r="K32" s="57">
        <f t="shared" si="56"/>
        <v>5.6000000000000001E-2</v>
      </c>
      <c r="L32" s="14">
        <f t="shared" si="63"/>
        <v>162.73416271826065</v>
      </c>
      <c r="N32" s="38">
        <f t="shared" si="51"/>
        <v>8</v>
      </c>
    </row>
    <row r="33" spans="3:18">
      <c r="C33" s="41">
        <v>282666300</v>
      </c>
    </row>
    <row r="35" spans="3:18">
      <c r="C35" s="61">
        <f>+コピー!P6</f>
        <v>45510</v>
      </c>
      <c r="D35" s="61" t="str">
        <f>+コピー!R6</f>
        <v>1Q</v>
      </c>
      <c r="E35" s="32">
        <f>+コピー!Q6</f>
        <v>45444</v>
      </c>
      <c r="F35" s="29">
        <f>+コピー!S6</f>
        <v>128217</v>
      </c>
      <c r="G35" s="7">
        <f>+(F35-F38)/F38</f>
        <v>-0.45325339325996017</v>
      </c>
      <c r="H35" s="29">
        <f>+コピー!U6</f>
        <v>9970</v>
      </c>
      <c r="I35" s="7">
        <f t="shared" ref="I35" si="64">+H35/F35</f>
        <v>7.7758799535163042E-2</v>
      </c>
      <c r="J35" s="29">
        <f>+コピー!Y6</f>
        <v>9720</v>
      </c>
      <c r="K35" s="7">
        <f t="shared" ref="K35" si="65">+J35/F35</f>
        <v>7.5808980088443806E-2</v>
      </c>
      <c r="L35" s="30">
        <f>VALUE(SUBSTITUTE(コピー!AA6,"円","　"))</f>
        <v>36.799999999999997</v>
      </c>
    </row>
    <row r="36" spans="3:18">
      <c r="C36" s="61">
        <f>+コピー!P7</f>
        <v>45602</v>
      </c>
      <c r="D36" s="61" t="str">
        <f>+コピー!R7</f>
        <v>2Q</v>
      </c>
      <c r="E36" s="32">
        <f>+コピー!Q7</f>
        <v>45536</v>
      </c>
      <c r="F36" s="29">
        <f>+コピー!S7</f>
        <v>170200</v>
      </c>
      <c r="G36" s="7" t="e">
        <f t="shared" ref="G36:G38" si="66">+(F36-F39)/F39</f>
        <v>#DIV/0!</v>
      </c>
      <c r="H36" s="29">
        <f>+コピー!U7</f>
        <v>14206</v>
      </c>
      <c r="I36" s="7">
        <f t="shared" ref="I36:I38" si="67">+H36/F36</f>
        <v>8.3466509988249116E-2</v>
      </c>
      <c r="J36" s="29">
        <f>+コピー!Y7</f>
        <v>15875</v>
      </c>
      <c r="K36" s="7">
        <f t="shared" ref="K36:K38" si="68">+J36/F36</f>
        <v>9.3272620446533491E-2</v>
      </c>
      <c r="L36" s="30">
        <f>VALUE(SUBSTITUTE(コピー!AA7,"円","　"))</f>
        <v>60.1</v>
      </c>
    </row>
    <row r="37" spans="3:18">
      <c r="C37" s="61">
        <f>+コピー!P8</f>
        <v>45693</v>
      </c>
      <c r="D37" s="61" t="str">
        <f>+コピー!R8</f>
        <v>3Q</v>
      </c>
      <c r="E37" s="32">
        <f>+コピー!Q8</f>
        <v>45627</v>
      </c>
      <c r="F37" s="29">
        <f>+コピー!S8</f>
        <v>162497</v>
      </c>
      <c r="G37" s="7" t="e">
        <f t="shared" si="66"/>
        <v>#DIV/0!</v>
      </c>
      <c r="H37" s="29">
        <f>+コピー!U8</f>
        <v>11451</v>
      </c>
      <c r="I37" s="7">
        <f t="shared" si="67"/>
        <v>7.0468993273721983E-2</v>
      </c>
      <c r="J37" s="29">
        <f>+コピー!Y8</f>
        <v>10207</v>
      </c>
      <c r="K37" s="7">
        <f t="shared" si="68"/>
        <v>6.2813467325550626E-2</v>
      </c>
      <c r="L37" s="30">
        <f>VALUE(SUBSTITUTE(コピー!AA8,"円","　"))</f>
        <v>37.9</v>
      </c>
    </row>
    <row r="38" spans="3:18">
      <c r="C38" s="61">
        <f>+コピー!P9</f>
        <v>45790</v>
      </c>
      <c r="D38" s="61" t="str">
        <f>+コピー!R9</f>
        <v>本</v>
      </c>
      <c r="E38" s="32">
        <f>+コピー!Q9</f>
        <v>45717</v>
      </c>
      <c r="F38" s="29">
        <f>+コピー!S9</f>
        <v>234509</v>
      </c>
      <c r="G38" s="7" t="e">
        <f t="shared" si="66"/>
        <v>#DIV/0!</v>
      </c>
      <c r="H38" s="29">
        <f>+コピー!U9</f>
        <v>13339</v>
      </c>
      <c r="I38" s="7">
        <f t="shared" si="67"/>
        <v>5.6880546162407411E-2</v>
      </c>
      <c r="J38" s="29">
        <f>+コピー!Y9</f>
        <v>6236</v>
      </c>
      <c r="K38" s="7">
        <f t="shared" si="68"/>
        <v>2.6591729954927104E-2</v>
      </c>
      <c r="L38" s="30">
        <f>VALUE(SUBSTITUTE(コピー!AA9,"円","　"))</f>
        <v>22.3</v>
      </c>
    </row>
    <row r="40" spans="3:18">
      <c r="R40" s="15"/>
    </row>
    <row r="41" spans="3:18">
      <c r="R41" s="15"/>
    </row>
    <row r="42" spans="3:18">
      <c r="R42" s="15"/>
    </row>
    <row r="43" spans="3:18">
      <c r="R43" s="15"/>
    </row>
    <row r="44" spans="3:18">
      <c r="R44" s="15"/>
    </row>
    <row r="45" spans="3:18">
      <c r="R45" s="15"/>
    </row>
    <row r="46" spans="3:18">
      <c r="R46" s="15"/>
    </row>
    <row r="47" spans="3:18">
      <c r="R47" s="15"/>
    </row>
    <row r="48" spans="3:18">
      <c r="R48" s="15"/>
    </row>
    <row r="49" spans="18:18">
      <c r="R49" s="15"/>
    </row>
    <row r="50" spans="18:18">
      <c r="R50" s="15"/>
    </row>
    <row r="51" spans="18:18">
      <c r="R51" s="15"/>
    </row>
  </sheetData>
  <mergeCells count="6">
    <mergeCell ref="B3:D3"/>
    <mergeCell ref="G3:Q7"/>
    <mergeCell ref="B4:D4"/>
    <mergeCell ref="B5:D5"/>
    <mergeCell ref="B6:D6"/>
    <mergeCell ref="B7:D7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33DF7-0F84-49FC-8E62-E77E87277C05}">
  <dimension ref="B1:AA21"/>
  <sheetViews>
    <sheetView workbookViewId="0">
      <selection activeCell="Q9" sqref="Q9:AA9"/>
    </sheetView>
  </sheetViews>
  <sheetFormatPr defaultRowHeight="18.75"/>
  <cols>
    <col min="1" max="1" width="3.625" customWidth="1"/>
    <col min="2" max="12" width="8" customWidth="1"/>
    <col min="13" max="13" width="3" customWidth="1"/>
    <col min="15" max="15" width="7.875" customWidth="1"/>
    <col min="16" max="16" width="9.25" bestFit="1" customWidth="1"/>
    <col min="17" max="27" width="7.125" customWidth="1"/>
  </cols>
  <sheetData>
    <row r="1" spans="2:27" s="33" customFormat="1" ht="19.5" thickBot="1">
      <c r="B1" s="33" t="s">
        <v>16</v>
      </c>
      <c r="C1" s="33" t="s">
        <v>17</v>
      </c>
      <c r="D1" s="34" t="s">
        <v>18</v>
      </c>
      <c r="E1" s="33" t="s">
        <v>19</v>
      </c>
      <c r="F1" s="34" t="s">
        <v>18</v>
      </c>
      <c r="G1" s="33" t="s">
        <v>20</v>
      </c>
      <c r="H1" s="34" t="s">
        <v>18</v>
      </c>
      <c r="I1" s="33" t="s">
        <v>21</v>
      </c>
      <c r="J1" s="34" t="s">
        <v>18</v>
      </c>
      <c r="K1" s="33" t="s">
        <v>22</v>
      </c>
      <c r="L1" s="33" t="s">
        <v>23</v>
      </c>
      <c r="O1" s="33" t="s">
        <v>24</v>
      </c>
      <c r="Q1" s="33" t="s">
        <v>16</v>
      </c>
      <c r="S1" s="33" t="s">
        <v>17</v>
      </c>
      <c r="T1" s="34" t="s">
        <v>18</v>
      </c>
      <c r="U1" s="33" t="s">
        <v>3</v>
      </c>
      <c r="V1" s="34" t="s">
        <v>18</v>
      </c>
      <c r="W1" s="33" t="s">
        <v>20</v>
      </c>
      <c r="X1" s="34" t="s">
        <v>18</v>
      </c>
      <c r="Y1" s="33" t="s">
        <v>4</v>
      </c>
      <c r="Z1" s="34" t="s">
        <v>18</v>
      </c>
      <c r="AA1" s="33" t="s">
        <v>6</v>
      </c>
    </row>
    <row r="2" spans="2:27" ht="19.5" thickBot="1">
      <c r="B2" s="18">
        <v>39142</v>
      </c>
      <c r="C2" s="19">
        <v>350423</v>
      </c>
      <c r="D2" s="20">
        <v>0.10100000000000001</v>
      </c>
      <c r="E2" s="19">
        <v>13666</v>
      </c>
      <c r="F2" s="20">
        <v>0.14199999999999999</v>
      </c>
      <c r="G2" s="19">
        <v>14438</v>
      </c>
      <c r="H2" s="20">
        <v>9.1999999999999998E-2</v>
      </c>
      <c r="I2" s="19">
        <v>8984</v>
      </c>
      <c r="J2" s="20">
        <v>0.126</v>
      </c>
      <c r="K2" s="21" t="s">
        <v>43</v>
      </c>
      <c r="L2" s="26" t="s">
        <v>44</v>
      </c>
      <c r="N2" s="35"/>
      <c r="O2" s="36"/>
      <c r="P2" s="69">
        <v>45142</v>
      </c>
      <c r="Q2" s="18">
        <v>45078</v>
      </c>
      <c r="R2" s="52" t="s">
        <v>36</v>
      </c>
      <c r="S2" s="19">
        <v>123854</v>
      </c>
      <c r="T2" s="20">
        <v>8.5999999999999993E-2</v>
      </c>
      <c r="U2" s="19">
        <v>7199</v>
      </c>
      <c r="V2" s="62">
        <v>-0.16</v>
      </c>
      <c r="W2" s="19">
        <v>9983</v>
      </c>
      <c r="X2" s="62">
        <v>-0.13500000000000001</v>
      </c>
      <c r="Y2" s="19">
        <v>6824</v>
      </c>
      <c r="Z2" s="62">
        <v>-0.16200000000000001</v>
      </c>
      <c r="AA2" s="26" t="s">
        <v>80</v>
      </c>
    </row>
    <row r="3" spans="2:27" ht="19.5" thickBot="1">
      <c r="B3" s="22">
        <v>39508</v>
      </c>
      <c r="C3" s="23">
        <v>341320</v>
      </c>
      <c r="D3" s="68">
        <v>-2.5999999999999999E-2</v>
      </c>
      <c r="E3" s="23">
        <v>11544</v>
      </c>
      <c r="F3" s="68">
        <v>-0.155</v>
      </c>
      <c r="G3" s="23">
        <v>12178</v>
      </c>
      <c r="H3" s="68">
        <v>-0.157</v>
      </c>
      <c r="I3" s="23">
        <v>7799</v>
      </c>
      <c r="J3" s="68">
        <v>-0.13200000000000001</v>
      </c>
      <c r="K3" s="25" t="s">
        <v>45</v>
      </c>
      <c r="L3" s="27" t="s">
        <v>46</v>
      </c>
      <c r="N3" s="35"/>
      <c r="O3" s="36"/>
      <c r="P3" s="69">
        <v>45238</v>
      </c>
      <c r="Q3" s="22">
        <v>45170</v>
      </c>
      <c r="R3" s="60" t="s">
        <v>39</v>
      </c>
      <c r="S3" s="23">
        <v>147944</v>
      </c>
      <c r="T3" s="24">
        <v>0.28899999999999998</v>
      </c>
      <c r="U3" s="23">
        <v>11663</v>
      </c>
      <c r="V3" s="24">
        <v>0.32500000000000001</v>
      </c>
      <c r="W3" s="23">
        <v>15739</v>
      </c>
      <c r="X3" s="24">
        <v>0.5</v>
      </c>
      <c r="Y3" s="23">
        <v>11070</v>
      </c>
      <c r="Z3" s="24">
        <v>0.48699999999999999</v>
      </c>
      <c r="AA3" s="27" t="s">
        <v>81</v>
      </c>
    </row>
    <row r="4" spans="2:27" ht="19.5" thickBot="1">
      <c r="B4" s="18">
        <v>39873</v>
      </c>
      <c r="C4" s="19">
        <v>298707</v>
      </c>
      <c r="D4" s="62">
        <v>-0.125</v>
      </c>
      <c r="E4" s="19">
        <v>6755</v>
      </c>
      <c r="F4" s="62">
        <v>-0.41499999999999998</v>
      </c>
      <c r="G4" s="19">
        <v>6761</v>
      </c>
      <c r="H4" s="62">
        <v>-0.44500000000000001</v>
      </c>
      <c r="I4" s="19">
        <v>3348</v>
      </c>
      <c r="J4" s="62">
        <v>-0.57099999999999995</v>
      </c>
      <c r="K4" s="21" t="s">
        <v>47</v>
      </c>
      <c r="L4" s="26" t="s">
        <v>48</v>
      </c>
      <c r="N4" s="35"/>
      <c r="O4" s="36"/>
      <c r="P4" s="69">
        <v>45329</v>
      </c>
      <c r="Q4" s="18">
        <v>45261</v>
      </c>
      <c r="R4" s="52" t="s">
        <v>40</v>
      </c>
      <c r="S4" s="19">
        <v>230946</v>
      </c>
      <c r="T4" s="20">
        <v>1.081</v>
      </c>
      <c r="U4" s="19">
        <v>11199</v>
      </c>
      <c r="V4" s="20">
        <v>0.19900000000000001</v>
      </c>
      <c r="W4" s="19">
        <v>14316</v>
      </c>
      <c r="X4" s="20">
        <v>0.129</v>
      </c>
      <c r="Y4" s="19">
        <v>9688</v>
      </c>
      <c r="Z4" s="20">
        <v>5.6000000000000001E-2</v>
      </c>
      <c r="AA4" s="26" t="s">
        <v>82</v>
      </c>
    </row>
    <row r="5" spans="2:27" ht="19.5" thickBot="1">
      <c r="B5" s="22">
        <v>40238</v>
      </c>
      <c r="C5" s="23">
        <v>263598</v>
      </c>
      <c r="D5" s="68">
        <v>-0.11799999999999999</v>
      </c>
      <c r="E5" s="23">
        <v>11257</v>
      </c>
      <c r="F5" s="24">
        <v>0.66600000000000004</v>
      </c>
      <c r="G5" s="23">
        <v>12123</v>
      </c>
      <c r="H5" s="24">
        <v>0.79300000000000004</v>
      </c>
      <c r="I5" s="23">
        <v>7019</v>
      </c>
      <c r="J5" s="24">
        <v>1.0960000000000001</v>
      </c>
      <c r="K5" s="25" t="s">
        <v>49</v>
      </c>
      <c r="L5" s="27" t="s">
        <v>50</v>
      </c>
      <c r="N5" s="35"/>
      <c r="O5" s="36"/>
      <c r="P5" s="69">
        <v>45426</v>
      </c>
      <c r="Q5" s="22">
        <v>45352</v>
      </c>
      <c r="R5" s="60" t="s">
        <v>41</v>
      </c>
      <c r="S5" s="23">
        <v>153383</v>
      </c>
      <c r="T5" s="68">
        <v>-0.192</v>
      </c>
      <c r="U5" s="23">
        <v>9450</v>
      </c>
      <c r="V5" s="24">
        <v>0.875</v>
      </c>
      <c r="W5" s="23">
        <v>10859</v>
      </c>
      <c r="X5" s="24">
        <v>1.012</v>
      </c>
      <c r="Y5" s="23">
        <v>7638</v>
      </c>
      <c r="Z5" s="24">
        <v>1.0980000000000001</v>
      </c>
      <c r="AA5" s="27" t="s">
        <v>83</v>
      </c>
    </row>
    <row r="6" spans="2:27" ht="19.5" thickBot="1">
      <c r="B6" s="18">
        <v>40603</v>
      </c>
      <c r="C6" s="19">
        <v>256059</v>
      </c>
      <c r="D6" s="62">
        <v>-2.9000000000000001E-2</v>
      </c>
      <c r="E6" s="19">
        <v>15444</v>
      </c>
      <c r="F6" s="20">
        <v>0.372</v>
      </c>
      <c r="G6" s="19">
        <v>15873</v>
      </c>
      <c r="H6" s="20">
        <v>0.309</v>
      </c>
      <c r="I6" s="19">
        <v>9025</v>
      </c>
      <c r="J6" s="20">
        <v>0.28599999999999998</v>
      </c>
      <c r="K6" s="21" t="s">
        <v>51</v>
      </c>
      <c r="L6" s="26" t="s">
        <v>52</v>
      </c>
      <c r="N6" s="35"/>
      <c r="O6" s="36"/>
      <c r="P6" s="69">
        <v>45510</v>
      </c>
      <c r="Q6" s="18">
        <v>45444</v>
      </c>
      <c r="R6" s="52" t="s">
        <v>36</v>
      </c>
      <c r="S6" s="19">
        <v>128217</v>
      </c>
      <c r="T6" s="20">
        <v>3.5000000000000003E-2</v>
      </c>
      <c r="U6" s="19">
        <v>9970</v>
      </c>
      <c r="V6" s="20">
        <v>0.38500000000000001</v>
      </c>
      <c r="W6" s="19">
        <v>13336</v>
      </c>
      <c r="X6" s="20">
        <v>0.33600000000000002</v>
      </c>
      <c r="Y6" s="19">
        <v>9720</v>
      </c>
      <c r="Z6" s="20">
        <v>0.42399999999999999</v>
      </c>
      <c r="AA6" s="26" t="s">
        <v>84</v>
      </c>
    </row>
    <row r="7" spans="2:27" ht="19.5" thickBot="1">
      <c r="B7" s="22">
        <v>40969</v>
      </c>
      <c r="C7" s="23">
        <v>270066</v>
      </c>
      <c r="D7" s="24">
        <v>5.5E-2</v>
      </c>
      <c r="E7" s="23">
        <v>10691</v>
      </c>
      <c r="F7" s="68">
        <v>-0.308</v>
      </c>
      <c r="G7" s="23">
        <v>11125</v>
      </c>
      <c r="H7" s="68">
        <v>-0.29899999999999999</v>
      </c>
      <c r="I7" s="23">
        <v>4296</v>
      </c>
      <c r="J7" s="68">
        <v>-0.52400000000000002</v>
      </c>
      <c r="K7" s="25" t="s">
        <v>53</v>
      </c>
      <c r="L7" s="27" t="s">
        <v>54</v>
      </c>
      <c r="N7" s="35"/>
      <c r="O7" s="36"/>
      <c r="P7" s="69">
        <v>45602</v>
      </c>
      <c r="Q7" s="22">
        <v>45536</v>
      </c>
      <c r="R7" s="60" t="s">
        <v>39</v>
      </c>
      <c r="S7" s="23">
        <v>170200</v>
      </c>
      <c r="T7" s="24">
        <v>0.15</v>
      </c>
      <c r="U7" s="23">
        <v>14206</v>
      </c>
      <c r="V7" s="24">
        <v>0.218</v>
      </c>
      <c r="W7" s="23">
        <v>21428</v>
      </c>
      <c r="X7" s="24">
        <v>0.36099999999999999</v>
      </c>
      <c r="Y7" s="23">
        <v>15875</v>
      </c>
      <c r="Z7" s="24">
        <v>0.434</v>
      </c>
      <c r="AA7" s="27" t="s">
        <v>85</v>
      </c>
    </row>
    <row r="8" spans="2:27" ht="19.5" thickBot="1">
      <c r="B8" s="18">
        <v>41334</v>
      </c>
      <c r="C8" s="19">
        <v>352492</v>
      </c>
      <c r="D8" s="20">
        <v>0.30499999999999999</v>
      </c>
      <c r="E8" s="19">
        <v>14665</v>
      </c>
      <c r="F8" s="20">
        <v>0.372</v>
      </c>
      <c r="G8" s="19">
        <v>15366</v>
      </c>
      <c r="H8" s="20">
        <v>0.38100000000000001</v>
      </c>
      <c r="I8" s="19">
        <v>8920</v>
      </c>
      <c r="J8" s="20">
        <v>1.0760000000000001</v>
      </c>
      <c r="K8" s="21" t="s">
        <v>55</v>
      </c>
      <c r="L8" s="26" t="s">
        <v>56</v>
      </c>
      <c r="N8" s="35">
        <v>41334</v>
      </c>
      <c r="O8" s="36" t="s">
        <v>86</v>
      </c>
      <c r="P8" s="70">
        <v>45693</v>
      </c>
      <c r="Q8" s="22">
        <v>45627</v>
      </c>
      <c r="R8" s="60" t="s">
        <v>40</v>
      </c>
      <c r="S8" s="23">
        <v>162497</v>
      </c>
      <c r="T8" s="68">
        <v>-0.29599999999999999</v>
      </c>
      <c r="U8" s="23">
        <v>11451</v>
      </c>
      <c r="V8" s="24">
        <v>2.3E-2</v>
      </c>
      <c r="W8" s="23">
        <v>14951</v>
      </c>
      <c r="X8" s="24">
        <v>4.3999999999999997E-2</v>
      </c>
      <c r="Y8" s="23">
        <v>10207</v>
      </c>
      <c r="Z8" s="24">
        <v>5.3999999999999999E-2</v>
      </c>
      <c r="AA8" s="27" t="s">
        <v>98</v>
      </c>
    </row>
    <row r="9" spans="2:27" ht="19.5" thickBot="1">
      <c r="B9" s="22">
        <v>41699</v>
      </c>
      <c r="C9" s="23">
        <v>354779</v>
      </c>
      <c r="D9" s="24">
        <v>6.0000000000000001E-3</v>
      </c>
      <c r="E9" s="23">
        <v>16701</v>
      </c>
      <c r="F9" s="24">
        <v>0.13900000000000001</v>
      </c>
      <c r="G9" s="23">
        <v>17405</v>
      </c>
      <c r="H9" s="24">
        <v>0.13300000000000001</v>
      </c>
      <c r="I9" s="23">
        <v>10531</v>
      </c>
      <c r="J9" s="24">
        <v>0.18099999999999999</v>
      </c>
      <c r="K9" s="25" t="s">
        <v>57</v>
      </c>
      <c r="L9" s="27" t="s">
        <v>58</v>
      </c>
      <c r="N9" s="35">
        <v>41699</v>
      </c>
      <c r="O9" s="36" t="s">
        <v>87</v>
      </c>
      <c r="P9" s="70">
        <v>45790</v>
      </c>
      <c r="Q9" s="22">
        <v>45717</v>
      </c>
      <c r="R9" s="60" t="s">
        <v>41</v>
      </c>
      <c r="S9" s="23">
        <v>234509</v>
      </c>
      <c r="T9" s="24">
        <v>0.52900000000000003</v>
      </c>
      <c r="U9" s="23">
        <v>13339</v>
      </c>
      <c r="V9" s="24">
        <v>0.41199999999999998</v>
      </c>
      <c r="W9" s="23">
        <v>16504</v>
      </c>
      <c r="X9" s="24">
        <v>0.52</v>
      </c>
      <c r="Y9" s="23">
        <v>6236</v>
      </c>
      <c r="Z9" s="68">
        <v>-0.184</v>
      </c>
      <c r="AA9" s="27" t="s">
        <v>106</v>
      </c>
    </row>
    <row r="10" spans="2:27" ht="19.5" thickBot="1">
      <c r="B10" s="18">
        <v>42064</v>
      </c>
      <c r="C10" s="19">
        <v>353733</v>
      </c>
      <c r="D10" s="62">
        <v>-3.0000000000000001E-3</v>
      </c>
      <c r="E10" s="19">
        <v>17946</v>
      </c>
      <c r="F10" s="20">
        <v>7.4999999999999997E-2</v>
      </c>
      <c r="G10" s="19">
        <v>18972</v>
      </c>
      <c r="H10" s="20">
        <v>0.09</v>
      </c>
      <c r="I10" s="19">
        <v>11144</v>
      </c>
      <c r="J10" s="20">
        <v>5.8000000000000003E-2</v>
      </c>
      <c r="K10" s="21" t="s">
        <v>59</v>
      </c>
      <c r="L10" s="26" t="s">
        <v>60</v>
      </c>
      <c r="N10" s="35">
        <v>42064</v>
      </c>
      <c r="O10" s="36" t="s">
        <v>88</v>
      </c>
    </row>
    <row r="11" spans="2:27" ht="19.5" thickBot="1">
      <c r="B11" s="22">
        <v>42430</v>
      </c>
      <c r="C11" s="23">
        <v>364174</v>
      </c>
      <c r="D11" s="24">
        <v>0.03</v>
      </c>
      <c r="E11" s="23">
        <v>17573</v>
      </c>
      <c r="F11" s="68">
        <v>-2.1000000000000001E-2</v>
      </c>
      <c r="G11" s="23">
        <v>18570</v>
      </c>
      <c r="H11" s="68">
        <v>-2.1000000000000001E-2</v>
      </c>
      <c r="I11" s="23">
        <v>11609</v>
      </c>
      <c r="J11" s="24">
        <v>4.2000000000000003E-2</v>
      </c>
      <c r="K11" s="25" t="s">
        <v>61</v>
      </c>
      <c r="L11" s="27" t="s">
        <v>62</v>
      </c>
      <c r="N11" s="35">
        <v>42430</v>
      </c>
      <c r="O11" s="36" t="s">
        <v>89</v>
      </c>
    </row>
    <row r="12" spans="2:27" ht="19.5" thickBot="1">
      <c r="B12" s="18">
        <v>42795</v>
      </c>
      <c r="C12" s="19">
        <v>429405</v>
      </c>
      <c r="D12" s="20">
        <v>0.17899999999999999</v>
      </c>
      <c r="E12" s="19">
        <v>17962</v>
      </c>
      <c r="F12" s="20">
        <v>2.1999999999999999E-2</v>
      </c>
      <c r="G12" s="19">
        <v>18789</v>
      </c>
      <c r="H12" s="20">
        <v>1.2E-2</v>
      </c>
      <c r="I12" s="19">
        <v>12414</v>
      </c>
      <c r="J12" s="20">
        <v>6.9000000000000006E-2</v>
      </c>
      <c r="K12" s="21" t="s">
        <v>63</v>
      </c>
      <c r="L12" s="26" t="s">
        <v>64</v>
      </c>
      <c r="N12" s="35">
        <v>42795</v>
      </c>
      <c r="O12" s="36" t="s">
        <v>90</v>
      </c>
    </row>
    <row r="13" spans="2:27" ht="19.5" thickBot="1">
      <c r="B13" s="22">
        <v>43160</v>
      </c>
      <c r="C13" s="23">
        <v>399738</v>
      </c>
      <c r="D13" s="68">
        <v>-6.9000000000000006E-2</v>
      </c>
      <c r="E13" s="23">
        <v>19162</v>
      </c>
      <c r="F13" s="24">
        <v>6.7000000000000004E-2</v>
      </c>
      <c r="G13" s="23">
        <v>19964</v>
      </c>
      <c r="H13" s="24">
        <v>6.3E-2</v>
      </c>
      <c r="I13" s="23">
        <v>13643</v>
      </c>
      <c r="J13" s="24">
        <v>9.9000000000000005E-2</v>
      </c>
      <c r="K13" s="25" t="s">
        <v>65</v>
      </c>
      <c r="L13" s="27" t="s">
        <v>66</v>
      </c>
      <c r="N13" s="35">
        <v>43160</v>
      </c>
      <c r="O13" s="36" t="s">
        <v>91</v>
      </c>
    </row>
    <row r="14" spans="2:27" ht="19.5" thickBot="1">
      <c r="B14" s="18">
        <v>43525</v>
      </c>
      <c r="C14" s="19">
        <v>384893</v>
      </c>
      <c r="D14" s="62">
        <v>-3.6999999999999998E-2</v>
      </c>
      <c r="E14" s="19">
        <v>22913</v>
      </c>
      <c r="F14" s="20">
        <v>0.19600000000000001</v>
      </c>
      <c r="G14" s="19">
        <v>24226</v>
      </c>
      <c r="H14" s="20">
        <v>0.21299999999999999</v>
      </c>
      <c r="I14" s="19">
        <v>16594</v>
      </c>
      <c r="J14" s="20">
        <v>0.216</v>
      </c>
      <c r="K14" s="21" t="s">
        <v>67</v>
      </c>
      <c r="L14" s="26" t="s">
        <v>68</v>
      </c>
      <c r="N14" s="35">
        <v>43525</v>
      </c>
      <c r="O14" s="36" t="s">
        <v>92</v>
      </c>
    </row>
    <row r="15" spans="2:27" ht="19.5" thickBot="1">
      <c r="B15" s="22">
        <v>43891</v>
      </c>
      <c r="C15" s="23">
        <v>539241</v>
      </c>
      <c r="D15" s="24">
        <v>0.40100000000000002</v>
      </c>
      <c r="E15" s="23">
        <v>26275</v>
      </c>
      <c r="F15" s="24">
        <v>0.14699999999999999</v>
      </c>
      <c r="G15" s="23">
        <v>26714</v>
      </c>
      <c r="H15" s="24">
        <v>0.10299999999999999</v>
      </c>
      <c r="I15" s="23">
        <v>17512</v>
      </c>
      <c r="J15" s="24">
        <v>5.5E-2</v>
      </c>
      <c r="K15" s="25" t="s">
        <v>69</v>
      </c>
      <c r="L15" s="27" t="s">
        <v>70</v>
      </c>
      <c r="N15" s="35">
        <v>43891</v>
      </c>
      <c r="O15" s="36" t="s">
        <v>93</v>
      </c>
    </row>
    <row r="16" spans="2:27" ht="19.5" thickBot="1">
      <c r="B16" s="18">
        <v>44256</v>
      </c>
      <c r="C16" s="19">
        <v>497852</v>
      </c>
      <c r="D16" s="62">
        <v>-7.6999999999999999E-2</v>
      </c>
      <c r="E16" s="19">
        <v>25963</v>
      </c>
      <c r="F16" s="62">
        <v>-1.2E-2</v>
      </c>
      <c r="G16" s="19">
        <v>27542</v>
      </c>
      <c r="H16" s="20">
        <v>3.1E-2</v>
      </c>
      <c r="I16" s="19">
        <v>21772</v>
      </c>
      <c r="J16" s="20">
        <v>0.24299999999999999</v>
      </c>
      <c r="K16" s="21" t="s">
        <v>71</v>
      </c>
      <c r="L16" s="26" t="s">
        <v>72</v>
      </c>
      <c r="N16" s="35">
        <v>44256</v>
      </c>
      <c r="O16" s="36" t="s">
        <v>94</v>
      </c>
    </row>
    <row r="17" spans="2:15" ht="19.5" thickBot="1">
      <c r="B17" s="22">
        <v>44621</v>
      </c>
      <c r="C17" s="23">
        <v>554809</v>
      </c>
      <c r="D17" s="24">
        <v>0.114</v>
      </c>
      <c r="E17" s="23">
        <v>17893</v>
      </c>
      <c r="F17" s="68">
        <v>-0.311</v>
      </c>
      <c r="G17" s="23">
        <v>20064</v>
      </c>
      <c r="H17" s="68">
        <v>-0.27200000000000002</v>
      </c>
      <c r="I17" s="23">
        <v>14902</v>
      </c>
      <c r="J17" s="68">
        <v>-0.316</v>
      </c>
      <c r="K17" s="25" t="s">
        <v>73</v>
      </c>
      <c r="L17" s="27" t="s">
        <v>74</v>
      </c>
      <c r="N17" s="35">
        <v>44621</v>
      </c>
      <c r="O17" s="36" t="s">
        <v>95</v>
      </c>
    </row>
    <row r="18" spans="2:15" ht="19.5" thickBot="1">
      <c r="B18" s="18">
        <v>44986</v>
      </c>
      <c r="C18" s="19">
        <v>529700</v>
      </c>
      <c r="D18" s="62">
        <v>-4.4999999999999998E-2</v>
      </c>
      <c r="E18" s="19">
        <v>31756</v>
      </c>
      <c r="F18" s="20">
        <v>0.77500000000000002</v>
      </c>
      <c r="G18" s="19">
        <v>40110</v>
      </c>
      <c r="H18" s="20">
        <v>0.999</v>
      </c>
      <c r="I18" s="19">
        <v>28398</v>
      </c>
      <c r="J18" s="20">
        <v>0.90600000000000003</v>
      </c>
      <c r="K18" s="21" t="s">
        <v>75</v>
      </c>
      <c r="L18" s="26" t="s">
        <v>76</v>
      </c>
      <c r="N18" s="35">
        <v>44986</v>
      </c>
      <c r="O18" s="36" t="s">
        <v>96</v>
      </c>
    </row>
    <row r="19" spans="2:15" ht="19.5" thickBot="1">
      <c r="B19" s="22">
        <v>45352</v>
      </c>
      <c r="C19" s="23">
        <v>656127</v>
      </c>
      <c r="D19" s="24">
        <v>0.23899999999999999</v>
      </c>
      <c r="E19" s="23">
        <v>39511</v>
      </c>
      <c r="F19" s="24">
        <v>0.24399999999999999</v>
      </c>
      <c r="G19" s="23">
        <v>50897</v>
      </c>
      <c r="H19" s="24">
        <v>0.26900000000000002</v>
      </c>
      <c r="I19" s="23">
        <v>35220</v>
      </c>
      <c r="J19" s="24">
        <v>0.24</v>
      </c>
      <c r="K19" s="25" t="s">
        <v>77</v>
      </c>
      <c r="L19" s="27" t="s">
        <v>78</v>
      </c>
      <c r="N19" s="35">
        <v>45352</v>
      </c>
      <c r="O19" s="36" t="s">
        <v>97</v>
      </c>
    </row>
    <row r="20" spans="2:15" ht="19.5" thickBot="1">
      <c r="B20" s="18">
        <v>45717</v>
      </c>
      <c r="C20" s="19">
        <v>695423</v>
      </c>
      <c r="D20" s="20">
        <v>0.06</v>
      </c>
      <c r="E20" s="19">
        <v>48966</v>
      </c>
      <c r="F20" s="20">
        <v>0.23899999999999999</v>
      </c>
      <c r="G20" s="19">
        <v>66219</v>
      </c>
      <c r="H20" s="20">
        <v>0.30099999999999999</v>
      </c>
      <c r="I20" s="19">
        <v>42038</v>
      </c>
      <c r="J20" s="20">
        <v>0.19400000000000001</v>
      </c>
      <c r="K20" s="21" t="s">
        <v>102</v>
      </c>
      <c r="L20" s="26" t="s">
        <v>103</v>
      </c>
      <c r="N20" s="35">
        <v>45717</v>
      </c>
      <c r="O20" s="36" t="s">
        <v>99</v>
      </c>
    </row>
    <row r="21" spans="2:15" ht="19.5" thickBot="1">
      <c r="B21" s="60" t="s">
        <v>104</v>
      </c>
      <c r="C21" s="71" t="s">
        <v>79</v>
      </c>
      <c r="D21" s="72" t="s">
        <v>38</v>
      </c>
      <c r="E21" s="23">
        <v>45000</v>
      </c>
      <c r="F21" s="68">
        <v>-8.1000000000000003E-2</v>
      </c>
      <c r="G21" s="23">
        <v>57000</v>
      </c>
      <c r="H21" s="68">
        <v>-0.13900000000000001</v>
      </c>
      <c r="I21" s="23">
        <v>43000</v>
      </c>
      <c r="J21" s="24">
        <v>2.3E-2</v>
      </c>
      <c r="K21" s="25" t="s">
        <v>105</v>
      </c>
      <c r="L21" s="27" t="s">
        <v>33</v>
      </c>
      <c r="N21" s="37" t="s">
        <v>100</v>
      </c>
      <c r="O21" s="36" t="s">
        <v>101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コピー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2025-06-25T06:59:55Z</dcterms:created>
  <dcterms:modified xsi:type="dcterms:W3CDTF">2025-06-25T07:03:30Z</dcterms:modified>
</cp:coreProperties>
</file>