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09E804F-2C6B-43FD-8CE7-C51FCAADE0E5}" xr6:coauthVersionLast="47" xr6:coauthVersionMax="47" xr10:uidLastSave="{00000000-0000-0000-0000-000000000000}"/>
  <bookViews>
    <workbookView xWindow="1620" yWindow="0" windowWidth="25065" windowHeight="15180" xr2:uid="{00000000-000D-0000-FFFF-FFFF00000000}"/>
  </bookViews>
  <sheets>
    <sheet name="テンプレート" sheetId="3" r:id="rId1"/>
    <sheet name="コピー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3" l="1"/>
  <c r="J27" i="3"/>
  <c r="H27" i="3"/>
  <c r="F27" i="3"/>
  <c r="N27" i="3"/>
  <c r="N29" i="3" s="1"/>
  <c r="N30" i="3" s="1"/>
  <c r="N31" i="3" s="1"/>
  <c r="K27" i="3"/>
  <c r="I27" i="3"/>
  <c r="I29" i="3" s="1"/>
  <c r="I30" i="3" s="1"/>
  <c r="I31" i="3" s="1"/>
  <c r="G27" i="3"/>
  <c r="A12" i="3" s="1"/>
  <c r="C35" i="3"/>
  <c r="D35" i="3"/>
  <c r="E35" i="3"/>
  <c r="F35" i="3"/>
  <c r="I35" i="3" s="1"/>
  <c r="H35" i="3"/>
  <c r="J35" i="3"/>
  <c r="L35" i="3"/>
  <c r="C36" i="3"/>
  <c r="D36" i="3"/>
  <c r="E36" i="3"/>
  <c r="F36" i="3"/>
  <c r="I36" i="3" s="1"/>
  <c r="H36" i="3"/>
  <c r="J36" i="3"/>
  <c r="K36" i="3" s="1"/>
  <c r="L36" i="3"/>
  <c r="C37" i="3"/>
  <c r="D37" i="3"/>
  <c r="E37" i="3"/>
  <c r="F37" i="3"/>
  <c r="H37" i="3"/>
  <c r="I37" i="3"/>
  <c r="J37" i="3"/>
  <c r="K37" i="3" s="1"/>
  <c r="L37" i="3"/>
  <c r="C34" i="3"/>
  <c r="D34" i="3"/>
  <c r="E34" i="3"/>
  <c r="F34" i="3"/>
  <c r="H34" i="3"/>
  <c r="I34" i="3"/>
  <c r="J34" i="3"/>
  <c r="K34" i="3" s="1"/>
  <c r="L34" i="3"/>
  <c r="V2" i="3"/>
  <c r="U2" i="3"/>
  <c r="T2" i="3"/>
  <c r="S2" i="3"/>
  <c r="Q2" i="3"/>
  <c r="M2" i="3"/>
  <c r="L2" i="3"/>
  <c r="K2" i="3"/>
  <c r="J2" i="3"/>
  <c r="I2" i="3"/>
  <c r="H2" i="3"/>
  <c r="G2" i="3"/>
  <c r="F2" i="3"/>
  <c r="E2" i="3"/>
  <c r="C30" i="3"/>
  <c r="C31" i="3" s="1"/>
  <c r="U26" i="3"/>
  <c r="E26" i="3"/>
  <c r="F26" i="3"/>
  <c r="H26" i="3"/>
  <c r="I26" i="3" s="1"/>
  <c r="J26" i="3"/>
  <c r="K26" i="3" s="1"/>
  <c r="L26" i="3"/>
  <c r="M26" i="3"/>
  <c r="N26" i="3"/>
  <c r="O26" i="3"/>
  <c r="P26" i="3" s="1"/>
  <c r="Q26" i="3"/>
  <c r="R26" i="3" s="1"/>
  <c r="G29" i="3"/>
  <c r="G30" i="3" s="1"/>
  <c r="K29" i="3"/>
  <c r="K30" i="3" s="1"/>
  <c r="K31" i="3" s="1"/>
  <c r="U25" i="3"/>
  <c r="E25" i="3"/>
  <c r="F25" i="3"/>
  <c r="G25" i="3" s="1"/>
  <c r="H25" i="3"/>
  <c r="J25" i="3"/>
  <c r="L25" i="3"/>
  <c r="N25" i="3" s="1"/>
  <c r="M25" i="3"/>
  <c r="O25" i="3"/>
  <c r="Q25" i="3"/>
  <c r="U24" i="3"/>
  <c r="E24" i="3"/>
  <c r="F24" i="3"/>
  <c r="H24" i="3"/>
  <c r="J24" i="3"/>
  <c r="L24" i="3"/>
  <c r="N24" i="3" s="1"/>
  <c r="M24" i="3"/>
  <c r="O24" i="3" s="1"/>
  <c r="Q24" i="3"/>
  <c r="R24" i="3" s="1"/>
  <c r="U23" i="3"/>
  <c r="E23" i="3"/>
  <c r="F23" i="3"/>
  <c r="K23" i="3" s="1"/>
  <c r="H23" i="3"/>
  <c r="J23" i="3"/>
  <c r="L23" i="3"/>
  <c r="N23" i="3" s="1"/>
  <c r="M23" i="3"/>
  <c r="O23" i="3" s="1"/>
  <c r="Q23" i="3"/>
  <c r="U22" i="3"/>
  <c r="E22" i="3"/>
  <c r="F22" i="3"/>
  <c r="H22" i="3"/>
  <c r="J22" i="3"/>
  <c r="L22" i="3"/>
  <c r="N22" i="3" s="1"/>
  <c r="M22" i="3"/>
  <c r="O22" i="3" s="1"/>
  <c r="K35" i="3" l="1"/>
  <c r="G31" i="3"/>
  <c r="G26" i="3"/>
  <c r="K24" i="3"/>
  <c r="C23" i="3"/>
  <c r="I24" i="3"/>
  <c r="C26" i="3"/>
  <c r="R25" i="3"/>
  <c r="G24" i="3"/>
  <c r="P25" i="3"/>
  <c r="C25" i="3"/>
  <c r="P24" i="3"/>
  <c r="C24" i="3"/>
  <c r="K25" i="3"/>
  <c r="I25" i="3"/>
  <c r="I23" i="3"/>
  <c r="P22" i="3"/>
  <c r="P23" i="3"/>
  <c r="G23" i="3"/>
  <c r="I22" i="3"/>
  <c r="K22" i="3"/>
  <c r="C22" i="3"/>
  <c r="U13" i="3" l="1"/>
  <c r="U14" i="3"/>
  <c r="U15" i="3"/>
  <c r="U16" i="3"/>
  <c r="U17" i="3"/>
  <c r="U18" i="3"/>
  <c r="U19" i="3"/>
  <c r="U20" i="3"/>
  <c r="U21" i="3"/>
  <c r="U12" i="3"/>
  <c r="E5" i="3" l="1"/>
  <c r="E4" i="3"/>
  <c r="Q15" i="3"/>
  <c r="Q16" i="3"/>
  <c r="Q17" i="3"/>
  <c r="Q18" i="3"/>
  <c r="Q19" i="3"/>
  <c r="Q20" i="3"/>
  <c r="Q21" i="3"/>
  <c r="Q22" i="3"/>
  <c r="E3" i="3" l="1"/>
  <c r="R22" i="3"/>
  <c r="Q14" i="3"/>
  <c r="R14" i="3" s="1"/>
  <c r="M10" i="3"/>
  <c r="M11" i="3"/>
  <c r="M12" i="3"/>
  <c r="M13" i="3"/>
  <c r="M14" i="3"/>
  <c r="M15" i="3"/>
  <c r="M16" i="3"/>
  <c r="M17" i="3"/>
  <c r="M18" i="3"/>
  <c r="M19" i="3"/>
  <c r="M20" i="3"/>
  <c r="M21" i="3"/>
  <c r="O2" i="3" s="1"/>
  <c r="M9" i="3"/>
  <c r="L10" i="3"/>
  <c r="L11" i="3"/>
  <c r="L12" i="3"/>
  <c r="L13" i="3"/>
  <c r="L14" i="3"/>
  <c r="L15" i="3"/>
  <c r="L16" i="3"/>
  <c r="L17" i="3"/>
  <c r="L18" i="3"/>
  <c r="L19" i="3"/>
  <c r="L20" i="3"/>
  <c r="L21" i="3"/>
  <c r="L9" i="3"/>
  <c r="J10" i="3"/>
  <c r="J11" i="3"/>
  <c r="J12" i="3"/>
  <c r="J13" i="3"/>
  <c r="J14" i="3"/>
  <c r="J15" i="3"/>
  <c r="J16" i="3"/>
  <c r="J17" i="3"/>
  <c r="J18" i="3"/>
  <c r="J19" i="3"/>
  <c r="J20" i="3"/>
  <c r="J21" i="3"/>
  <c r="J9" i="3"/>
  <c r="H10" i="3"/>
  <c r="H11" i="3"/>
  <c r="H12" i="3"/>
  <c r="H13" i="3"/>
  <c r="H14" i="3"/>
  <c r="H15" i="3"/>
  <c r="H16" i="3"/>
  <c r="H17" i="3"/>
  <c r="H18" i="3"/>
  <c r="H19" i="3"/>
  <c r="H20" i="3"/>
  <c r="H21" i="3"/>
  <c r="H9" i="3"/>
  <c r="F10" i="3"/>
  <c r="F11" i="3"/>
  <c r="F12" i="3"/>
  <c r="F13" i="3"/>
  <c r="F14" i="3"/>
  <c r="F15" i="3"/>
  <c r="F16" i="3"/>
  <c r="F17" i="3"/>
  <c r="F18" i="3"/>
  <c r="F19" i="3"/>
  <c r="F20" i="3"/>
  <c r="F21" i="3"/>
  <c r="F9" i="3"/>
  <c r="E10" i="3"/>
  <c r="E11" i="3"/>
  <c r="E12" i="3"/>
  <c r="E13" i="3"/>
  <c r="E14" i="3"/>
  <c r="E15" i="3"/>
  <c r="E16" i="3"/>
  <c r="E17" i="3"/>
  <c r="E18" i="3"/>
  <c r="E19" i="3"/>
  <c r="E20" i="3"/>
  <c r="E21" i="3"/>
  <c r="E9" i="3"/>
  <c r="G22" i="3" l="1"/>
  <c r="C17" i="3"/>
  <c r="C11" i="3"/>
  <c r="C9" i="3"/>
  <c r="C16" i="3"/>
  <c r="C10" i="3"/>
  <c r="C18" i="3"/>
  <c r="C12" i="3"/>
  <c r="C15" i="3"/>
  <c r="C13" i="3"/>
  <c r="C19" i="3"/>
  <c r="C14" i="3"/>
  <c r="C20" i="3"/>
  <c r="I18" i="3"/>
  <c r="I12" i="3"/>
  <c r="I9" i="3"/>
  <c r="I16" i="3"/>
  <c r="I19" i="3"/>
  <c r="I13" i="3"/>
  <c r="G15" i="3"/>
  <c r="I10" i="3"/>
  <c r="K11" i="3"/>
  <c r="I15" i="3"/>
  <c r="G19" i="3"/>
  <c r="G13" i="3"/>
  <c r="I20" i="3"/>
  <c r="I14" i="3"/>
  <c r="C21" i="3"/>
  <c r="K21" i="3"/>
  <c r="K15" i="3"/>
  <c r="K17" i="3"/>
  <c r="I21" i="3"/>
  <c r="K9" i="3"/>
  <c r="K16" i="3"/>
  <c r="K10" i="3"/>
  <c r="K20" i="3"/>
  <c r="K14" i="3"/>
  <c r="K19" i="3"/>
  <c r="K13" i="3"/>
  <c r="G16" i="3"/>
  <c r="G10" i="3"/>
  <c r="I17" i="3"/>
  <c r="I11" i="3"/>
  <c r="K18" i="3"/>
  <c r="K12" i="3"/>
  <c r="G21" i="3"/>
  <c r="G18" i="3"/>
  <c r="G12" i="3"/>
  <c r="G17" i="3"/>
  <c r="G11" i="3"/>
  <c r="G20" i="3"/>
  <c r="G14" i="3"/>
  <c r="R15" i="3"/>
  <c r="R16" i="3"/>
  <c r="R17" i="3"/>
  <c r="R18" i="3"/>
  <c r="R19" i="3"/>
  <c r="R20" i="3"/>
  <c r="R21" i="3"/>
  <c r="O10" i="3"/>
  <c r="O11" i="3"/>
  <c r="O12" i="3"/>
  <c r="O13" i="3"/>
  <c r="O14" i="3"/>
  <c r="O15" i="3"/>
  <c r="O16" i="3"/>
  <c r="O17" i="3"/>
  <c r="O18" i="3"/>
  <c r="O19" i="3"/>
  <c r="O20" i="3"/>
  <c r="O21" i="3"/>
  <c r="O9" i="3"/>
  <c r="R23" i="3" l="1"/>
  <c r="I8" i="3"/>
  <c r="G8" i="3"/>
  <c r="K8" i="3"/>
  <c r="O8" i="3"/>
  <c r="N21" i="3"/>
  <c r="P21" i="3" s="1"/>
  <c r="N20" i="3"/>
  <c r="P20" i="3" s="1"/>
  <c r="N19" i="3"/>
  <c r="P19" i="3" s="1"/>
  <c r="N18" i="3"/>
  <c r="P18" i="3" s="1"/>
  <c r="N17" i="3"/>
  <c r="P17" i="3" s="1"/>
  <c r="N16" i="3"/>
  <c r="P16" i="3" s="1"/>
  <c r="N15" i="3"/>
  <c r="P15" i="3" s="1"/>
  <c r="N14" i="3"/>
  <c r="P14" i="3" s="1"/>
  <c r="N13" i="3"/>
  <c r="P13" i="3" s="1"/>
  <c r="N12" i="3"/>
  <c r="P12" i="3" s="1"/>
  <c r="N11" i="3"/>
  <c r="P11" i="3" s="1"/>
  <c r="N10" i="3"/>
  <c r="P10" i="3" s="1"/>
  <c r="N9" i="3"/>
  <c r="P9" i="3" s="1"/>
  <c r="R2" i="3"/>
  <c r="N2" i="3"/>
  <c r="P2" i="3" s="1"/>
  <c r="F28" i="3" l="1"/>
  <c r="N8" i="3"/>
  <c r="F29" i="3" l="1"/>
  <c r="F30" i="3" s="1"/>
  <c r="J28" i="3"/>
  <c r="H28" i="3"/>
  <c r="C27" i="3"/>
  <c r="C28" i="3" s="1"/>
  <c r="C29" i="3" s="1"/>
  <c r="H30" i="3" l="1"/>
  <c r="J30" i="3"/>
  <c r="L30" i="3" s="1"/>
  <c r="B30" i="3" s="1"/>
  <c r="F31" i="3"/>
  <c r="L28" i="3"/>
  <c r="B28" i="3" s="1"/>
  <c r="J29" i="3"/>
  <c r="L29" i="3" s="1"/>
  <c r="B29" i="3" s="1"/>
  <c r="H29" i="3"/>
  <c r="J31" i="3" l="1"/>
  <c r="L31" i="3" s="1"/>
  <c r="B31" i="3" s="1"/>
  <c r="E6" i="3" s="1"/>
  <c r="H31" i="3"/>
  <c r="D31" i="3" l="1"/>
  <c r="E7" i="3" s="1"/>
</calcChain>
</file>

<file path=xl/sharedStrings.xml><?xml version="1.0" encoding="utf-8"?>
<sst xmlns="http://schemas.openxmlformats.org/spreadsheetml/2006/main" count="150" uniqueCount="117">
  <si>
    <t>売り上げ高</t>
    <rPh sb="0" eb="1">
      <t>ウ</t>
    </rPh>
    <rPh sb="2" eb="3">
      <t>ア</t>
    </rPh>
    <rPh sb="4" eb="5">
      <t>ダカ</t>
    </rPh>
    <phoneticPr fontId="3"/>
  </si>
  <si>
    <t>決算日</t>
    <rPh sb="0" eb="2">
      <t>ケッサン</t>
    </rPh>
    <rPh sb="2" eb="3">
      <t>ビ</t>
    </rPh>
    <phoneticPr fontId="3"/>
  </si>
  <si>
    <t>単位
（百万円）</t>
    <rPh sb="0" eb="2">
      <t>タンイ</t>
    </rPh>
    <rPh sb="4" eb="7">
      <t>ヒャクマンエン</t>
    </rPh>
    <phoneticPr fontId="3"/>
  </si>
  <si>
    <t>営業利益</t>
    <rPh sb="0" eb="2">
      <t>エイギョウ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</si>
  <si>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</si>
  <si>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営業利益率</t>
    <rPh sb="0" eb="2">
      <t>エイギョウ</t>
    </rPh>
    <rPh sb="2" eb="4">
      <t>リエキ</t>
    </rPh>
    <rPh sb="4" eb="5">
      <t>リツ</t>
    </rPh>
    <phoneticPr fontId="3"/>
  </si>
  <si>
    <t>EPS</t>
    <phoneticPr fontId="3"/>
  </si>
  <si>
    <t>BPS</t>
    <phoneticPr fontId="3"/>
  </si>
  <si>
    <t>株価</t>
    <rPh sb="0" eb="2">
      <t>カブカ</t>
    </rPh>
    <phoneticPr fontId="3"/>
  </si>
  <si>
    <t>売り上げ</t>
    <rPh sb="0" eb="1">
      <t>ウ</t>
    </rPh>
    <rPh sb="2" eb="3">
      <t>ア</t>
    </rPh>
    <phoneticPr fontId="3"/>
  </si>
  <si>
    <t>利益</t>
    <rPh sb="0" eb="2">
      <t>リエキ</t>
    </rPh>
    <phoneticPr fontId="3"/>
  </si>
  <si>
    <t>PER</t>
    <phoneticPr fontId="3"/>
  </si>
  <si>
    <t>PBR</t>
    <phoneticPr fontId="3"/>
  </si>
  <si>
    <t>配当</t>
    <rPh sb="0" eb="2">
      <t>ハイトウ</t>
    </rPh>
    <phoneticPr fontId="3"/>
  </si>
  <si>
    <t>配当率</t>
    <rPh sb="0" eb="2">
      <t>ハイトウ</t>
    </rPh>
    <rPh sb="2" eb="3">
      <t>リツ</t>
    </rPh>
    <phoneticPr fontId="3"/>
  </si>
  <si>
    <t>平均値</t>
    <rPh sb="0" eb="3">
      <t>ヘイキンチ</t>
    </rPh>
    <phoneticPr fontId="3"/>
  </si>
  <si>
    <t>決算期</t>
    <rPh sb="0" eb="3">
      <t>ケッサンキ</t>
    </rPh>
    <phoneticPr fontId="3"/>
  </si>
  <si>
    <t>売上高</t>
    <rPh sb="0" eb="2">
      <t>ウリアゲ</t>
    </rPh>
    <rPh sb="2" eb="3">
      <t>ダカ</t>
    </rPh>
    <phoneticPr fontId="3"/>
  </si>
  <si>
    <t>前期比</t>
    <rPh sb="0" eb="3">
      <t>ゼンキヒ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</si>
  <si>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</si>
  <si>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</si>
  <si>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</si>
  <si>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EPS</t>
    <phoneticPr fontId="3"/>
  </si>
  <si>
    <t>BPS</t>
    <phoneticPr fontId="3"/>
  </si>
  <si>
    <t>配当</t>
    <rPh sb="0" eb="2">
      <t>ハイトウ</t>
    </rPh>
    <phoneticPr fontId="3"/>
  </si>
  <si>
    <t>売り上げ成長率</t>
    <rPh sb="0" eb="1">
      <t>ウ</t>
    </rPh>
    <rPh sb="2" eb="3">
      <t>ア</t>
    </rPh>
    <rPh sb="4" eb="7">
      <t>セイチョウリツ</t>
    </rPh>
    <phoneticPr fontId="3"/>
  </si>
  <si>
    <t>当期利益率</t>
    <rPh sb="0" eb="2">
      <t>トウキ</t>
    </rPh>
    <rPh sb="2" eb="4">
      <t>リエキ</t>
    </rPh>
    <rPh sb="4" eb="5">
      <t>リツ</t>
    </rPh>
    <phoneticPr fontId="3"/>
  </si>
  <si>
    <t>株数</t>
    <rPh sb="0" eb="2">
      <t>カブスウ</t>
    </rPh>
    <phoneticPr fontId="3"/>
  </si>
  <si>
    <t>売り上げ成長率</t>
    <phoneticPr fontId="3"/>
  </si>
  <si>
    <t>当期利益率</t>
    <phoneticPr fontId="3"/>
  </si>
  <si>
    <t>PER</t>
    <phoneticPr fontId="3"/>
  </si>
  <si>
    <t>5年後株価</t>
    <phoneticPr fontId="3"/>
  </si>
  <si>
    <t>5年後株価増加率</t>
    <phoneticPr fontId="3"/>
  </si>
  <si>
    <t>50.00 円</t>
  </si>
  <si>
    <t>35.00 円</t>
  </si>
  <si>
    <t>1Q</t>
  </si>
  <si>
    <r>
      <t>－</t>
    </r>
    <r>
      <rPr>
        <sz val="8"/>
        <color rgb="FF666666"/>
        <rFont val="Inherit"/>
        <family val="2"/>
      </rPr>
      <t>円</t>
    </r>
  </si>
  <si>
    <t>総資産</t>
    <rPh sb="0" eb="3">
      <t>ソウシサン</t>
    </rPh>
    <phoneticPr fontId="3"/>
  </si>
  <si>
    <t>純資産</t>
    <rPh sb="0" eb="3">
      <t>ジュンシサン</t>
    </rPh>
    <phoneticPr fontId="3"/>
  </si>
  <si>
    <t>純有利子負債</t>
    <rPh sb="0" eb="6">
      <t>ジュンユウリシフサイ</t>
    </rPh>
    <phoneticPr fontId="3"/>
  </si>
  <si>
    <t>2Q</t>
  </si>
  <si>
    <t>7516 コーナン商事</t>
    <phoneticPr fontId="3"/>
  </si>
  <si>
    <t>32.00 円</t>
  </si>
  <si>
    <t>38.00 円</t>
  </si>
  <si>
    <t>44.00 円</t>
  </si>
  <si>
    <t>52.00 円</t>
  </si>
  <si>
    <t>54.00 円</t>
  </si>
  <si>
    <r>
      <t>207.7</t>
    </r>
    <r>
      <rPr>
        <sz val="8"/>
        <color rgb="FF666666"/>
        <rFont val="Inherit"/>
        <family val="2"/>
      </rPr>
      <t>円</t>
    </r>
  </si>
  <si>
    <r>
      <t>165.9</t>
    </r>
    <r>
      <rPr>
        <sz val="8"/>
        <color rgb="FF666666"/>
        <rFont val="Inherit"/>
        <family val="2"/>
      </rPr>
      <t>円</t>
    </r>
  </si>
  <si>
    <t>3Q</t>
  </si>
  <si>
    <r>
      <t>82.2</t>
    </r>
    <r>
      <rPr>
        <sz val="8"/>
        <color rgb="FF666666"/>
        <rFont val="Inherit"/>
        <family val="2"/>
      </rPr>
      <t>円</t>
    </r>
  </si>
  <si>
    <t>61.00 円</t>
  </si>
  <si>
    <t>本</t>
  </si>
  <si>
    <r>
      <t>96.6</t>
    </r>
    <r>
      <rPr>
        <sz val="8"/>
        <color rgb="FF666666"/>
        <rFont val="Inherit"/>
        <family val="2"/>
      </rPr>
      <t>円</t>
    </r>
  </si>
  <si>
    <r>
      <t>179.1</t>
    </r>
    <r>
      <rPr>
        <sz val="8"/>
        <color rgb="FF666666"/>
        <rFont val="Inherit"/>
        <family val="2"/>
      </rPr>
      <t>円</t>
    </r>
  </si>
  <si>
    <r>
      <t>133.2</t>
    </r>
    <r>
      <rPr>
        <sz val="8"/>
        <color rgb="FF666666"/>
        <rFont val="Inherit"/>
        <family val="2"/>
      </rPr>
      <t>円</t>
    </r>
  </si>
  <si>
    <t>ROE</t>
    <phoneticPr fontId="3"/>
  </si>
  <si>
    <r>
      <t>100.1</t>
    </r>
    <r>
      <rPr>
        <sz val="8"/>
        <color rgb="FF666666"/>
        <rFont val="Inherit"/>
        <family val="2"/>
      </rPr>
      <t>円</t>
    </r>
  </si>
  <si>
    <r>
      <t>1,653.6</t>
    </r>
    <r>
      <rPr>
        <sz val="8"/>
        <color rgb="FF666666"/>
        <rFont val="Inherit"/>
        <family val="2"/>
      </rPr>
      <t>円</t>
    </r>
  </si>
  <si>
    <r>
      <t>104.0</t>
    </r>
    <r>
      <rPr>
        <sz val="8"/>
        <color rgb="FF666666"/>
        <rFont val="Inherit"/>
        <family val="2"/>
      </rPr>
      <t>円</t>
    </r>
  </si>
  <si>
    <r>
      <t>1,748.4</t>
    </r>
    <r>
      <rPr>
        <sz val="8"/>
        <color rgb="FF666666"/>
        <rFont val="Inherit"/>
        <family val="2"/>
      </rPr>
      <t>円</t>
    </r>
  </si>
  <si>
    <r>
      <t>69.6</t>
    </r>
    <r>
      <rPr>
        <sz val="8"/>
        <color rgb="FF666666"/>
        <rFont val="Inherit"/>
        <family val="2"/>
      </rPr>
      <t>円</t>
    </r>
  </si>
  <si>
    <r>
      <t>1,821.6</t>
    </r>
    <r>
      <rPr>
        <sz val="8"/>
        <color rgb="FF666666"/>
        <rFont val="Inherit"/>
        <family val="2"/>
      </rPr>
      <t>円</t>
    </r>
  </si>
  <si>
    <r>
      <t>210.8</t>
    </r>
    <r>
      <rPr>
        <sz val="8"/>
        <color rgb="FF666666"/>
        <rFont val="Inherit"/>
        <family val="2"/>
      </rPr>
      <t>円</t>
    </r>
  </si>
  <si>
    <r>
      <t>2,019.4</t>
    </r>
    <r>
      <rPr>
        <sz val="8"/>
        <color rgb="FF666666"/>
        <rFont val="Inherit"/>
        <family val="2"/>
      </rPr>
      <t>円</t>
    </r>
  </si>
  <si>
    <r>
      <t>295.8</t>
    </r>
    <r>
      <rPr>
        <sz val="8"/>
        <color rgb="FF666666"/>
        <rFont val="Inherit"/>
        <family val="2"/>
      </rPr>
      <t>円</t>
    </r>
  </si>
  <si>
    <r>
      <t>2,427.8</t>
    </r>
    <r>
      <rPr>
        <sz val="8"/>
        <color rgb="FF666666"/>
        <rFont val="Inherit"/>
        <family val="2"/>
      </rPr>
      <t>円</t>
    </r>
  </si>
  <si>
    <r>
      <t>241.7</t>
    </r>
    <r>
      <rPr>
        <sz val="8"/>
        <color rgb="FF666666"/>
        <rFont val="Inherit"/>
        <family val="2"/>
      </rPr>
      <t>円</t>
    </r>
  </si>
  <si>
    <r>
      <t>2,646.5</t>
    </r>
    <r>
      <rPr>
        <sz val="8"/>
        <color rgb="FF666666"/>
        <rFont val="Inherit"/>
        <family val="2"/>
      </rPr>
      <t>円</t>
    </r>
  </si>
  <si>
    <r>
      <t>37.9</t>
    </r>
    <r>
      <rPr>
        <sz val="8"/>
        <color rgb="FF666666"/>
        <rFont val="Inherit"/>
        <family val="2"/>
      </rPr>
      <t>円</t>
    </r>
  </si>
  <si>
    <r>
      <t>2,648.2</t>
    </r>
    <r>
      <rPr>
        <sz val="8"/>
        <color rgb="FF666666"/>
        <rFont val="Inherit"/>
        <family val="2"/>
      </rPr>
      <t>円</t>
    </r>
  </si>
  <si>
    <r>
      <t>176.4</t>
    </r>
    <r>
      <rPr>
        <sz val="8"/>
        <color rgb="FF666666"/>
        <rFont val="Inherit"/>
        <family val="2"/>
      </rPr>
      <t>円</t>
    </r>
  </si>
  <si>
    <r>
      <t>2,800.5</t>
    </r>
    <r>
      <rPr>
        <sz val="8"/>
        <color rgb="FF666666"/>
        <rFont val="Inherit"/>
        <family val="2"/>
      </rPr>
      <t>円</t>
    </r>
  </si>
  <si>
    <r>
      <t>192.3</t>
    </r>
    <r>
      <rPr>
        <sz val="8"/>
        <color rgb="FF666666"/>
        <rFont val="Inherit"/>
        <family val="2"/>
      </rPr>
      <t>円</t>
    </r>
  </si>
  <si>
    <r>
      <t>2,941.9</t>
    </r>
    <r>
      <rPr>
        <sz val="8"/>
        <color rgb="FF666666"/>
        <rFont val="Inherit"/>
        <family val="2"/>
      </rPr>
      <t>円</t>
    </r>
  </si>
  <si>
    <r>
      <t>193.2</t>
    </r>
    <r>
      <rPr>
        <sz val="8"/>
        <color rgb="FF666666"/>
        <rFont val="Inherit"/>
        <family val="2"/>
      </rPr>
      <t>円</t>
    </r>
  </si>
  <si>
    <r>
      <t>3,084.2</t>
    </r>
    <r>
      <rPr>
        <sz val="8"/>
        <color rgb="FF666666"/>
        <rFont val="Inherit"/>
        <family val="2"/>
      </rPr>
      <t>円</t>
    </r>
  </si>
  <si>
    <r>
      <t>319.1</t>
    </r>
    <r>
      <rPr>
        <sz val="8"/>
        <color rgb="FF666666"/>
        <rFont val="Inherit"/>
        <family val="2"/>
      </rPr>
      <t>円</t>
    </r>
  </si>
  <si>
    <r>
      <t>3,352.2</t>
    </r>
    <r>
      <rPr>
        <sz val="8"/>
        <color rgb="FF666666"/>
        <rFont val="Inherit"/>
        <family val="2"/>
      </rPr>
      <t>円</t>
    </r>
  </si>
  <si>
    <r>
      <t>345.3</t>
    </r>
    <r>
      <rPr>
        <sz val="8"/>
        <color rgb="FF666666"/>
        <rFont val="Inherit"/>
        <family val="2"/>
      </rPr>
      <t>円</t>
    </r>
  </si>
  <si>
    <r>
      <t>3,636.1</t>
    </r>
    <r>
      <rPr>
        <sz val="8"/>
        <color rgb="FF666666"/>
        <rFont val="Inherit"/>
        <family val="2"/>
      </rPr>
      <t>円</t>
    </r>
  </si>
  <si>
    <r>
      <t>376.3</t>
    </r>
    <r>
      <rPr>
        <sz val="8"/>
        <color rgb="FF666666"/>
        <rFont val="Inherit"/>
        <family val="2"/>
      </rPr>
      <t>円</t>
    </r>
  </si>
  <si>
    <r>
      <t>3,947.2</t>
    </r>
    <r>
      <rPr>
        <sz val="8"/>
        <color rgb="FF666666"/>
        <rFont val="Inherit"/>
        <family val="2"/>
      </rPr>
      <t>円</t>
    </r>
  </si>
  <si>
    <r>
      <t>593.3</t>
    </r>
    <r>
      <rPr>
        <sz val="8"/>
        <color rgb="FF666666"/>
        <rFont val="Inherit"/>
        <family val="2"/>
      </rPr>
      <t>円</t>
    </r>
  </si>
  <si>
    <r>
      <t>4,240.1</t>
    </r>
    <r>
      <rPr>
        <sz val="8"/>
        <color rgb="FF666666"/>
        <rFont val="Inherit"/>
        <family val="2"/>
      </rPr>
      <t>円</t>
    </r>
  </si>
  <si>
    <r>
      <t>496.0</t>
    </r>
    <r>
      <rPr>
        <sz val="8"/>
        <color rgb="FF666666"/>
        <rFont val="Inherit"/>
        <family val="2"/>
      </rPr>
      <t>円</t>
    </r>
  </si>
  <si>
    <r>
      <t>4,531.4</t>
    </r>
    <r>
      <rPr>
        <sz val="8"/>
        <color rgb="FF666666"/>
        <rFont val="Inherit"/>
        <family val="2"/>
      </rPr>
      <t>円</t>
    </r>
  </si>
  <si>
    <t>70.00 円</t>
  </si>
  <si>
    <t>90.00 円</t>
  </si>
  <si>
    <r>
      <t>113.1</t>
    </r>
    <r>
      <rPr>
        <sz val="8"/>
        <color rgb="FF666666"/>
        <rFont val="Inherit"/>
        <family val="2"/>
      </rPr>
      <t>円</t>
    </r>
  </si>
  <si>
    <r>
      <t>58.7</t>
    </r>
    <r>
      <rPr>
        <sz val="8"/>
        <color rgb="FF666666"/>
        <rFont val="Inherit"/>
        <family val="2"/>
      </rPr>
      <t>円</t>
    </r>
  </si>
  <si>
    <r>
      <t>158.7</t>
    </r>
    <r>
      <rPr>
        <sz val="8"/>
        <color rgb="FF666666"/>
        <rFont val="Inherit"/>
        <family val="2"/>
      </rPr>
      <t>円</t>
    </r>
  </si>
  <si>
    <r>
      <t>114.4</t>
    </r>
    <r>
      <rPr>
        <sz val="8"/>
        <color rgb="FF666666"/>
        <rFont val="Inherit"/>
        <family val="2"/>
      </rPr>
      <t>円</t>
    </r>
  </si>
  <si>
    <r>
      <t>81.2</t>
    </r>
    <r>
      <rPr>
        <sz val="8"/>
        <color rgb="FF666666"/>
        <rFont val="Inherit"/>
        <family val="2"/>
      </rPr>
      <t>円</t>
    </r>
  </si>
  <si>
    <r>
      <t>435.2</t>
    </r>
    <r>
      <rPr>
        <sz val="8"/>
        <color rgb="FF666666"/>
        <rFont val="Inherit"/>
        <family val="2"/>
      </rPr>
      <t>円</t>
    </r>
  </si>
  <si>
    <r>
      <t>4,918.0</t>
    </r>
    <r>
      <rPr>
        <sz val="8"/>
        <color rgb="FF666666"/>
        <rFont val="Inherit"/>
        <family val="2"/>
      </rPr>
      <t>円</t>
    </r>
  </si>
  <si>
    <r>
      <t>72.0</t>
    </r>
    <r>
      <rPr>
        <sz val="8"/>
        <color rgb="FF666666"/>
        <rFont val="Inherit"/>
        <family val="2"/>
      </rPr>
      <t>円</t>
    </r>
  </si>
  <si>
    <r>
      <t>182.1</t>
    </r>
    <r>
      <rPr>
        <sz val="8"/>
        <color rgb="FF666666"/>
        <rFont val="Inherit"/>
        <family val="2"/>
      </rPr>
      <t>円</t>
    </r>
  </si>
  <si>
    <r>
      <t>158.0</t>
    </r>
    <r>
      <rPr>
        <sz val="8"/>
        <color rgb="FF666666"/>
        <rFont val="Inherit"/>
        <family val="2"/>
      </rPr>
      <t>円</t>
    </r>
  </si>
  <si>
    <r>
      <t>88.1</t>
    </r>
    <r>
      <rPr>
        <sz val="8"/>
        <color rgb="FF666666"/>
        <rFont val="Inherit"/>
        <family val="2"/>
      </rPr>
      <t>円</t>
    </r>
  </si>
  <si>
    <r>
      <t>478.5</t>
    </r>
    <r>
      <rPr>
        <sz val="8"/>
        <color rgb="FF666666"/>
        <rFont val="Inherit"/>
        <family val="2"/>
      </rPr>
      <t>円</t>
    </r>
  </si>
  <si>
    <r>
      <t>5,354.4</t>
    </r>
    <r>
      <rPr>
        <sz val="8"/>
        <color rgb="FF666666"/>
        <rFont val="Inherit"/>
        <family val="2"/>
      </rPr>
      <t>円</t>
    </r>
  </si>
  <si>
    <r>
      <t>40.2</t>
    </r>
    <r>
      <rPr>
        <sz val="8"/>
        <color rgb="FF666666"/>
        <rFont val="Inherit"/>
        <family val="2"/>
      </rPr>
      <t>円</t>
    </r>
  </si>
  <si>
    <r>
      <t>164.1</t>
    </r>
    <r>
      <rPr>
        <sz val="8"/>
        <color rgb="FF666666"/>
        <rFont val="Inherit"/>
        <family val="2"/>
      </rPr>
      <t>円</t>
    </r>
  </si>
  <si>
    <r>
      <t>153.7</t>
    </r>
    <r>
      <rPr>
        <sz val="8"/>
        <color rgb="FF666666"/>
        <rFont val="Inherit"/>
        <family val="2"/>
      </rPr>
      <t>円</t>
    </r>
  </si>
  <si>
    <r>
      <t>85.3</t>
    </r>
    <r>
      <rPr>
        <sz val="8"/>
        <color rgb="FF666666"/>
        <rFont val="Inherit"/>
        <family val="2"/>
      </rPr>
      <t>円</t>
    </r>
  </si>
  <si>
    <t>100.00 円</t>
  </si>
  <si>
    <t>2026/02(予)</t>
  </si>
  <si>
    <t>130.00 円</t>
  </si>
  <si>
    <r>
      <t>495.6</t>
    </r>
    <r>
      <rPr>
        <sz val="8"/>
        <color rgb="FF666666"/>
        <rFont val="Inherit"/>
        <family val="2"/>
      </rPr>
      <t>円</t>
    </r>
  </si>
  <si>
    <r>
      <t>5,781.9</t>
    </r>
    <r>
      <rPr>
        <sz val="8"/>
        <color rgb="FF666666"/>
        <rFont val="Inherit"/>
        <family val="2"/>
      </rPr>
      <t>円</t>
    </r>
  </si>
  <si>
    <t>2026/02予</t>
  </si>
  <si>
    <r>
      <t>505.7</t>
    </r>
    <r>
      <rPr>
        <sz val="8"/>
        <color rgb="FF666666"/>
        <rFont val="Inherit"/>
        <family val="2"/>
      </rPr>
      <t>円</t>
    </r>
  </si>
  <si>
    <r>
      <t>87.9</t>
    </r>
    <r>
      <rPr>
        <sz val="8"/>
        <color rgb="FF666666"/>
        <rFont val="Inherit"/>
        <family val="2"/>
      </rPr>
      <t>円</t>
    </r>
  </si>
  <si>
    <t>025/05</t>
  </si>
  <si>
    <r>
      <t>152.7</t>
    </r>
    <r>
      <rPr>
        <sz val="8"/>
        <color rgb="FF666666"/>
        <rFont val="Inherit"/>
        <family val="2"/>
      </rPr>
      <t>円</t>
    </r>
  </si>
  <si>
    <r>
      <t>152.5</t>
    </r>
    <r>
      <rPr>
        <sz val="8"/>
        <color rgb="FF666666"/>
        <rFont val="Inherit"/>
        <family val="2"/>
      </rPr>
      <t>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</si>
</sst>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%"/>
    <numFmt numFmtId="178" formatCode="0.0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rgb="FF666666"/>
      <name val="Inherit"/>
      <family val="2"/>
    </font>
    <font>
      <sz val="9"/>
      <color rgb="FFFF0000"/>
      <name val="Inherit"/>
      <family val="2"/>
    </font>
    <font>
      <sz val="9"/>
      <color rgb="FF333333"/>
      <name val="Inherit"/>
      <family val="2"/>
    </font>
    <font>
      <b/>
      <sz val="9"/>
      <color rgb="FF333333"/>
      <name val="Inherit"/>
      <family val="2"/>
    </font>
    <font>
      <sz val="8"/>
      <color theme="1"/>
      <name val="Yu Gothic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DE9D9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FFCC"/>
        </stop>
      </gradientFill>
    </fill>
    <fill>
      <gradientFill type="path" left="0.5" right="0.5" top="0.5" bottom="0.5">
        <stop position="0">
          <color theme="0"/>
        </stop>
        <stop position="1">
          <color rgb="FFFF0000"/>
        </stop>
      </gradientFill>
    </fill>
    <fill>
      <gradientFill degree="180">
        <stop position="0">
          <color rgb="FFFFC000"/>
        </stop>
        <stop position="1">
          <color theme="0"/>
        </stop>
      </gradientFill>
    </fill>
    <fill>
      <patternFill patternType="solid">
        <fgColor rgb="FF00FFCC"/>
        <bgColor auto="1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 style="medium">
        <color rgb="FFC3C3C3"/>
      </left>
      <right/>
      <top style="medium">
        <color rgb="FFC3C3C3"/>
      </top>
      <bottom style="medium">
        <color rgb="FFC3C3C3"/>
      </bottom>
      <diagonal/>
    </border>
    <border>
      <left style="mediumDashed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/>
      <top style="medium">
        <color rgb="FFC3C3C3"/>
      </top>
      <bottom style="medium">
        <color rgb="FFC3C3C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77" fontId="2" fillId="0" borderId="0" xfId="2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8" fontId="2" fillId="4" borderId="0" xfId="0" applyNumberFormat="1" applyFont="1" applyFill="1" applyAlignment="1">
      <alignment vertical="center"/>
    </xf>
    <xf numFmtId="177" fontId="2" fillId="4" borderId="0" xfId="2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" fontId="11" fillId="6" borderId="2" xfId="0" applyNumberFormat="1" applyFont="1" applyFill="1" applyBorder="1" applyAlignment="1">
      <alignment horizontal="left" vertical="center"/>
    </xf>
    <xf numFmtId="3" fontId="12" fillId="6" borderId="3" xfId="0" applyNumberFormat="1" applyFont="1" applyFill="1" applyBorder="1" applyAlignment="1">
      <alignment horizontal="right" vertical="center"/>
    </xf>
    <xf numFmtId="10" fontId="11" fillId="6" borderId="4" xfId="0" applyNumberFormat="1" applyFont="1" applyFill="1" applyBorder="1" applyAlignment="1">
      <alignment horizontal="right" vertical="center"/>
    </xf>
    <xf numFmtId="10" fontId="10" fillId="6" borderId="4" xfId="0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17" fontId="11" fillId="7" borderId="2" xfId="0" applyNumberFormat="1" applyFont="1" applyFill="1" applyBorder="1" applyAlignment="1">
      <alignment horizontal="left" vertical="center"/>
    </xf>
    <xf numFmtId="3" fontId="12" fillId="7" borderId="3" xfId="0" applyNumberFormat="1" applyFont="1" applyFill="1" applyBorder="1" applyAlignment="1">
      <alignment horizontal="right" vertical="center"/>
    </xf>
    <xf numFmtId="10" fontId="10" fillId="7" borderId="4" xfId="0" applyNumberFormat="1" applyFont="1" applyFill="1" applyBorder="1" applyAlignment="1">
      <alignment horizontal="right" vertical="center"/>
    </xf>
    <xf numFmtId="10" fontId="11" fillId="7" borderId="4" xfId="0" applyNumberFormat="1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8" fontId="2" fillId="8" borderId="0" xfId="1" applyFont="1" applyFill="1" applyAlignment="1">
      <alignment vertical="center"/>
    </xf>
    <xf numFmtId="178" fontId="2" fillId="8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1" fillId="9" borderId="5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left" vertical="center" wrapText="1"/>
    </xf>
    <xf numFmtId="38" fontId="2" fillId="11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2" fillId="4" borderId="0" xfId="1" applyFont="1" applyFill="1" applyAlignment="1">
      <alignment horizontal="center" vertical="center"/>
    </xf>
    <xf numFmtId="177" fontId="2" fillId="3" borderId="0" xfId="2" applyNumberFormat="1" applyFont="1" applyFill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177" fontId="2" fillId="0" borderId="0" xfId="2" applyNumberFormat="1" applyFont="1" applyAlignment="1">
      <alignment horizontal="center" vertical="center"/>
    </xf>
    <xf numFmtId="177" fontId="2" fillId="13" borderId="9" xfId="0" applyNumberFormat="1" applyFont="1" applyFill="1" applyBorder="1" applyAlignment="1">
      <alignment vertical="center"/>
    </xf>
    <xf numFmtId="177" fontId="2" fillId="13" borderId="11" xfId="0" applyNumberFormat="1" applyFont="1" applyFill="1" applyBorder="1" applyAlignment="1">
      <alignment vertical="center"/>
    </xf>
    <xf numFmtId="38" fontId="2" fillId="13" borderId="11" xfId="0" applyNumberFormat="1" applyFont="1" applyFill="1" applyBorder="1" applyAlignment="1">
      <alignment vertical="center"/>
    </xf>
    <xf numFmtId="177" fontId="2" fillId="13" borderId="14" xfId="0" applyNumberFormat="1" applyFont="1" applyFill="1" applyBorder="1" applyAlignment="1">
      <alignment vertical="center"/>
    </xf>
    <xf numFmtId="9" fontId="2" fillId="0" borderId="0" xfId="2" applyFont="1" applyAlignment="1">
      <alignment vertical="center"/>
    </xf>
    <xf numFmtId="0" fontId="14" fillId="3" borderId="0" xfId="0" applyFont="1" applyFill="1" applyAlignment="1">
      <alignment horizontal="center" vertical="center" wrapText="1"/>
    </xf>
    <xf numFmtId="177" fontId="15" fillId="12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56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56" fontId="2" fillId="0" borderId="0" xfId="0" applyNumberFormat="1" applyFont="1" applyAlignment="1">
      <alignment vertical="center"/>
    </xf>
    <xf numFmtId="177" fontId="2" fillId="11" borderId="0" xfId="2" applyNumberFormat="1" applyFont="1" applyFill="1" applyAlignment="1">
      <alignment vertical="center"/>
    </xf>
    <xf numFmtId="38" fontId="5" fillId="14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56" fontId="0" fillId="0" borderId="0" xfId="0" applyNumberFormat="1"/>
    <xf numFmtId="38" fontId="8" fillId="4" borderId="0" xfId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56" fontId="5" fillId="0" borderId="0" xfId="0" applyNumberFormat="1" applyFont="1" applyAlignment="1">
      <alignment vertical="center"/>
    </xf>
    <xf numFmtId="177" fontId="2" fillId="15" borderId="0" xfId="0" applyNumberFormat="1" applyFont="1" applyFill="1" applyAlignment="1">
      <alignment horizontal="center" vertical="center"/>
    </xf>
    <xf numFmtId="9" fontId="8" fillId="0" borderId="0" xfId="2" applyFont="1" applyAlignment="1">
      <alignment horizontal="center" vertical="center"/>
    </xf>
    <xf numFmtId="177" fontId="2" fillId="0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13" borderId="7" xfId="0" applyFont="1" applyFill="1" applyBorder="1" applyAlignment="1">
      <alignment vertical="center" wrapText="1"/>
    </xf>
    <xf numFmtId="0" fontId="2" fillId="13" borderId="8" xfId="0" applyFont="1" applyFill="1" applyBorder="1" applyAlignment="1">
      <alignment vertical="center" wrapText="1"/>
    </xf>
    <xf numFmtId="0" fontId="2" fillId="13" borderId="10" xfId="0" applyFont="1" applyFill="1" applyBorder="1" applyAlignment="1">
      <alignment vertical="center" wrapText="1"/>
    </xf>
    <xf numFmtId="0" fontId="2" fillId="13" borderId="0" xfId="0" applyFont="1" applyFill="1" applyAlignment="1">
      <alignment vertical="center" wrapText="1"/>
    </xf>
    <xf numFmtId="0" fontId="2" fillId="13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3232441689469E-2"/>
          <c:y val="4.8087431693989074E-2"/>
          <c:w val="0.83287634258483645"/>
          <c:h val="0.72507826685598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512-43D7-8D6C-CB9275B2028C}"/>
              </c:ext>
            </c:extLst>
          </c:dPt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テンプレート!$J$9:$J$31</c:f>
              <c:numCache>
                <c:formatCode>#,##0_);[Red]\(#,##0\)</c:formatCode>
                <c:ptCount val="23"/>
                <c:pt idx="0">
                  <c:v>3145</c:v>
                </c:pt>
                <c:pt idx="1">
                  <c:v>3269</c:v>
                </c:pt>
                <c:pt idx="2">
                  <c:v>2189</c:v>
                </c:pt>
                <c:pt idx="3">
                  <c:v>6627</c:v>
                </c:pt>
                <c:pt idx="4">
                  <c:v>9299</c:v>
                </c:pt>
                <c:pt idx="5">
                  <c:v>7599</c:v>
                </c:pt>
                <c:pt idx="6">
                  <c:v>1190</c:v>
                </c:pt>
                <c:pt idx="7">
                  <c:v>5544</c:v>
                </c:pt>
                <c:pt idx="8">
                  <c:v>6044</c:v>
                </c:pt>
                <c:pt idx="9">
                  <c:v>6072</c:v>
                </c:pt>
                <c:pt idx="10">
                  <c:v>10031</c:v>
                </c:pt>
                <c:pt idx="11">
                  <c:v>10854</c:v>
                </c:pt>
                <c:pt idx="12">
                  <c:v>11830</c:v>
                </c:pt>
                <c:pt idx="13">
                  <c:v>18649</c:v>
                </c:pt>
                <c:pt idx="14">
                  <c:v>15590</c:v>
                </c:pt>
                <c:pt idx="15">
                  <c:v>13235</c:v>
                </c:pt>
                <c:pt idx="16">
                  <c:v>14054</c:v>
                </c:pt>
                <c:pt idx="17">
                  <c:v>14210</c:v>
                </c:pt>
                <c:pt idx="18">
                  <c:v>17452</c:v>
                </c:pt>
                <c:pt idx="19">
                  <c:v>16220.998799999998</c:v>
                </c:pt>
                <c:pt idx="20">
                  <c:v>16545.418775999999</c:v>
                </c:pt>
                <c:pt idx="21">
                  <c:v>16876.327151519996</c:v>
                </c:pt>
                <c:pt idx="22">
                  <c:v>17213.853694550395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109944"/>
        <c:axId val="600111256"/>
      </c:barChart>
      <c:lineChart>
        <c:grouping val="standard"/>
        <c:varyColors val="0"/>
        <c:ser>
          <c:idx val="1"/>
          <c:order val="1"/>
          <c:tx>
            <c:strRef>
              <c:f>テンプレート!$L$1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1990134211946911"/>
                  <c:y val="0.227135676667867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テンプレート!$L$9:$L$31</c:f>
              <c:numCache>
                <c:formatCode>0.0</c:formatCode>
                <c:ptCount val="23"/>
                <c:pt idx="0">
                  <c:v>100.1</c:v>
                </c:pt>
                <c:pt idx="1">
                  <c:v>104</c:v>
                </c:pt>
                <c:pt idx="2">
                  <c:v>69.599999999999994</c:v>
                </c:pt>
                <c:pt idx="3">
                  <c:v>210.8</c:v>
                </c:pt>
                <c:pt idx="4">
                  <c:v>295.8</c:v>
                </c:pt>
                <c:pt idx="5">
                  <c:v>241.7</c:v>
                </c:pt>
                <c:pt idx="6">
                  <c:v>37.9</c:v>
                </c:pt>
                <c:pt idx="7">
                  <c:v>176.4</c:v>
                </c:pt>
                <c:pt idx="8">
                  <c:v>192.3</c:v>
                </c:pt>
                <c:pt idx="9">
                  <c:v>193.2</c:v>
                </c:pt>
                <c:pt idx="10">
                  <c:v>319.10000000000002</c:v>
                </c:pt>
                <c:pt idx="11">
                  <c:v>345.3</c:v>
                </c:pt>
                <c:pt idx="12">
                  <c:v>376.3</c:v>
                </c:pt>
                <c:pt idx="13">
                  <c:v>593.29999999999995</c:v>
                </c:pt>
                <c:pt idx="14">
                  <c:v>496</c:v>
                </c:pt>
                <c:pt idx="15">
                  <c:v>435.2</c:v>
                </c:pt>
                <c:pt idx="16">
                  <c:v>478.5</c:v>
                </c:pt>
                <c:pt idx="17">
                  <c:v>495.6</c:v>
                </c:pt>
                <c:pt idx="18" formatCode="#,##0_);[Red]\(#,##0\)">
                  <c:v>610.4</c:v>
                </c:pt>
                <c:pt idx="19">
                  <c:v>565.73729804926097</c:v>
                </c:pt>
                <c:pt idx="20">
                  <c:v>577.05204401024628</c:v>
                </c:pt>
                <c:pt idx="21">
                  <c:v>588.59308489045111</c:v>
                </c:pt>
                <c:pt idx="22">
                  <c:v>600.36494658826018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テンプレート!$Q$1</c:f>
              <c:strCache>
                <c:ptCount val="1"/>
                <c:pt idx="0">
                  <c:v>配当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テンプレート!$Q$9:$Q$31</c:f>
              <c:numCache>
                <c:formatCode>General</c:formatCode>
                <c:ptCount val="23"/>
                <c:pt idx="5" formatCode="#,##0_);[Red]\(#,##0\)">
                  <c:v>32</c:v>
                </c:pt>
                <c:pt idx="6" formatCode="#,##0_);[Red]\(#,##0\)">
                  <c:v>32</c:v>
                </c:pt>
                <c:pt idx="7" formatCode="#,##0_);[Red]\(#,##0\)">
                  <c:v>35</c:v>
                </c:pt>
                <c:pt idx="8" formatCode="#,##0_);[Red]\(#,##0\)">
                  <c:v>38</c:v>
                </c:pt>
                <c:pt idx="9" formatCode="#,##0_);[Red]\(#,##0\)">
                  <c:v>44</c:v>
                </c:pt>
                <c:pt idx="10" formatCode="#,##0_);[Red]\(#,##0\)">
                  <c:v>50</c:v>
                </c:pt>
                <c:pt idx="11" formatCode="#,##0_);[Red]\(#,##0\)">
                  <c:v>52</c:v>
                </c:pt>
                <c:pt idx="12" formatCode="#,##0_);[Red]\(#,##0\)">
                  <c:v>54</c:v>
                </c:pt>
                <c:pt idx="13" formatCode="#,##0_);[Red]\(#,##0\)">
                  <c:v>61</c:v>
                </c:pt>
                <c:pt idx="14" formatCode="#,##0_);[Red]\(#,##0\)">
                  <c:v>70</c:v>
                </c:pt>
                <c:pt idx="15" formatCode="#,##0_);[Red]\(#,##0\)">
                  <c:v>90</c:v>
                </c:pt>
                <c:pt idx="16" formatCode="#,##0_);[Red]\(#,##0\)">
                  <c:v>100</c:v>
                </c:pt>
                <c:pt idx="17" formatCode="#,##0_);[Red]\(#,##0\)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5-4930-8351-15E8C5E3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102728"/>
        <c:axId val="600101088"/>
      </c:line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2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00101088"/>
        <c:scaling>
          <c:orientation val="minMax"/>
          <c:max val="890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2728"/>
        <c:crosses val="max"/>
        <c:crossBetween val="between"/>
      </c:valAx>
      <c:catAx>
        <c:axId val="6001027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0010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78310158038752E-2"/>
          <c:y val="0.11000407557750931"/>
          <c:w val="0.39483702835017964"/>
          <c:h val="0.147693712199018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366537578048"/>
          <c:y val="2.1798365122615803E-2"/>
          <c:w val="0.81037466899104182"/>
          <c:h val="0.7463568552568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テンプレート!$F$1</c:f>
              <c:strCache>
                <c:ptCount val="1"/>
                <c:pt idx="0">
                  <c:v>売り上げ高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391-47B8-AFB8-1A849F3892A3}"/>
              </c:ext>
            </c:extLst>
          </c:dPt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テンプレート!$F$9:$F$31</c:f>
              <c:numCache>
                <c:formatCode>#,##0_);[Red]\(#,##0\)</c:formatCode>
                <c:ptCount val="23"/>
                <c:pt idx="0">
                  <c:v>279639</c:v>
                </c:pt>
                <c:pt idx="1">
                  <c:v>285169</c:v>
                </c:pt>
                <c:pt idx="2">
                  <c:v>282060</c:v>
                </c:pt>
                <c:pt idx="3">
                  <c:v>275835</c:v>
                </c:pt>
                <c:pt idx="4">
                  <c:v>281926</c:v>
                </c:pt>
                <c:pt idx="5">
                  <c:v>271868</c:v>
                </c:pt>
                <c:pt idx="6">
                  <c:v>273797</c:v>
                </c:pt>
                <c:pt idx="7">
                  <c:v>280316</c:v>
                </c:pt>
                <c:pt idx="8">
                  <c:v>302934</c:v>
                </c:pt>
                <c:pt idx="9">
                  <c:v>304789</c:v>
                </c:pt>
                <c:pt idx="10">
                  <c:v>316081</c:v>
                </c:pt>
                <c:pt idx="11">
                  <c:v>333496</c:v>
                </c:pt>
                <c:pt idx="12">
                  <c:v>374644</c:v>
                </c:pt>
                <c:pt idx="13">
                  <c:v>442070</c:v>
                </c:pt>
                <c:pt idx="14">
                  <c:v>441222</c:v>
                </c:pt>
                <c:pt idx="15">
                  <c:v>439024</c:v>
                </c:pt>
                <c:pt idx="16">
                  <c:v>472655</c:v>
                </c:pt>
                <c:pt idx="17">
                  <c:v>501403</c:v>
                </c:pt>
                <c:pt idx="18">
                  <c:v>530098</c:v>
                </c:pt>
                <c:pt idx="19">
                  <c:v>540699.96</c:v>
                </c:pt>
                <c:pt idx="20">
                  <c:v>551513.95919999992</c:v>
                </c:pt>
                <c:pt idx="21">
                  <c:v>562544.23838399991</c:v>
                </c:pt>
                <c:pt idx="22">
                  <c:v>573795.12315167987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0109944"/>
        <c:axId val="600111256"/>
      </c:barChart>
      <c:barChart>
        <c:barDir val="col"/>
        <c:grouping val="clustered"/>
        <c:varyColors val="0"/>
        <c:ser>
          <c:idx val="1"/>
          <c:order val="1"/>
          <c:tx>
            <c:strRef>
              <c:f>テンプレート!$H$1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テンプレート!$H$9:$H$31</c:f>
              <c:numCache>
                <c:formatCode>#,##0_);[Red]\(#,##0\)</c:formatCode>
                <c:ptCount val="23"/>
                <c:pt idx="0">
                  <c:v>9746</c:v>
                </c:pt>
                <c:pt idx="1">
                  <c:v>11045</c:v>
                </c:pt>
                <c:pt idx="2">
                  <c:v>13784</c:v>
                </c:pt>
                <c:pt idx="3">
                  <c:v>16616</c:v>
                </c:pt>
                <c:pt idx="4">
                  <c:v>18683</c:v>
                </c:pt>
                <c:pt idx="5">
                  <c:v>16335</c:v>
                </c:pt>
                <c:pt idx="6">
                  <c:v>11990</c:v>
                </c:pt>
                <c:pt idx="7">
                  <c:v>11837</c:v>
                </c:pt>
                <c:pt idx="8">
                  <c:v>14568</c:v>
                </c:pt>
                <c:pt idx="9">
                  <c:v>16081</c:v>
                </c:pt>
                <c:pt idx="10">
                  <c:v>17372</c:v>
                </c:pt>
                <c:pt idx="11">
                  <c:v>19891</c:v>
                </c:pt>
                <c:pt idx="12">
                  <c:v>20060</c:v>
                </c:pt>
                <c:pt idx="13">
                  <c:v>30919</c:v>
                </c:pt>
                <c:pt idx="14">
                  <c:v>25788</c:v>
                </c:pt>
                <c:pt idx="15">
                  <c:v>22019</c:v>
                </c:pt>
                <c:pt idx="16">
                  <c:v>24097</c:v>
                </c:pt>
                <c:pt idx="17">
                  <c:v>25001</c:v>
                </c:pt>
                <c:pt idx="18">
                  <c:v>29404</c:v>
                </c:pt>
                <c:pt idx="19">
                  <c:v>28116.397919999996</c:v>
                </c:pt>
                <c:pt idx="20">
                  <c:v>28678.725878399993</c:v>
                </c:pt>
                <c:pt idx="21">
                  <c:v>29252.300395967995</c:v>
                </c:pt>
                <c:pt idx="22">
                  <c:v>29837.346403887354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テンプレート!$E$9:$E$31</c:f>
              <c:numCache>
                <c:formatCode>yyyy"年"m"月";@</c:formatCode>
                <c:ptCount val="23"/>
                <c:pt idx="0">
                  <c:v>39479</c:v>
                </c:pt>
                <c:pt idx="1">
                  <c:v>39845</c:v>
                </c:pt>
                <c:pt idx="2">
                  <c:v>40210</c:v>
                </c:pt>
                <c:pt idx="3">
                  <c:v>40575</c:v>
                </c:pt>
                <c:pt idx="4">
                  <c:v>40940</c:v>
                </c:pt>
                <c:pt idx="5">
                  <c:v>41306</c:v>
                </c:pt>
                <c:pt idx="6">
                  <c:v>41671</c:v>
                </c:pt>
                <c:pt idx="7">
                  <c:v>42036</c:v>
                </c:pt>
                <c:pt idx="8">
                  <c:v>42401</c:v>
                </c:pt>
                <c:pt idx="9">
                  <c:v>42767</c:v>
                </c:pt>
                <c:pt idx="10">
                  <c:v>43132</c:v>
                </c:pt>
                <c:pt idx="11">
                  <c:v>43497</c:v>
                </c:pt>
                <c:pt idx="12">
                  <c:v>43862</c:v>
                </c:pt>
                <c:pt idx="13">
                  <c:v>44228</c:v>
                </c:pt>
                <c:pt idx="14">
                  <c:v>44593</c:v>
                </c:pt>
                <c:pt idx="15">
                  <c:v>44958</c:v>
                </c:pt>
                <c:pt idx="16">
                  <c:v>45323</c:v>
                </c:pt>
                <c:pt idx="17">
                  <c:v>45689</c:v>
                </c:pt>
                <c:pt idx="18" formatCode="General">
                  <c:v>2026</c:v>
                </c:pt>
                <c:pt idx="19" formatCode="General">
                  <c:v>2027</c:v>
                </c:pt>
                <c:pt idx="20" formatCode="General">
                  <c:v>2028</c:v>
                </c:pt>
                <c:pt idx="21" formatCode="General">
                  <c:v>2029</c:v>
                </c:pt>
                <c:pt idx="22" formatCode="General">
                  <c:v>2030</c:v>
                </c:pt>
              </c:numCache>
            </c:numRef>
          </c:cat>
          <c:val>
            <c:numRef>
              <c:f>テンプレート!$J$9:$J$31</c:f>
              <c:numCache>
                <c:formatCode>#,##0_);[Red]\(#,##0\)</c:formatCode>
                <c:ptCount val="23"/>
                <c:pt idx="0">
                  <c:v>3145</c:v>
                </c:pt>
                <c:pt idx="1">
                  <c:v>3269</c:v>
                </c:pt>
                <c:pt idx="2">
                  <c:v>2189</c:v>
                </c:pt>
                <c:pt idx="3">
                  <c:v>6627</c:v>
                </c:pt>
                <c:pt idx="4">
                  <c:v>9299</c:v>
                </c:pt>
                <c:pt idx="5">
                  <c:v>7599</c:v>
                </c:pt>
                <c:pt idx="6">
                  <c:v>1190</c:v>
                </c:pt>
                <c:pt idx="7">
                  <c:v>5544</c:v>
                </c:pt>
                <c:pt idx="8">
                  <c:v>6044</c:v>
                </c:pt>
                <c:pt idx="9">
                  <c:v>6072</c:v>
                </c:pt>
                <c:pt idx="10">
                  <c:v>10031</c:v>
                </c:pt>
                <c:pt idx="11">
                  <c:v>10854</c:v>
                </c:pt>
                <c:pt idx="12">
                  <c:v>11830</c:v>
                </c:pt>
                <c:pt idx="13">
                  <c:v>18649</c:v>
                </c:pt>
                <c:pt idx="14">
                  <c:v>15590</c:v>
                </c:pt>
                <c:pt idx="15">
                  <c:v>13235</c:v>
                </c:pt>
                <c:pt idx="16">
                  <c:v>14054</c:v>
                </c:pt>
                <c:pt idx="17">
                  <c:v>14210</c:v>
                </c:pt>
                <c:pt idx="18">
                  <c:v>17452</c:v>
                </c:pt>
                <c:pt idx="19">
                  <c:v>16220.998799999998</c:v>
                </c:pt>
                <c:pt idx="20">
                  <c:v>16545.418775999999</c:v>
                </c:pt>
                <c:pt idx="21">
                  <c:v>16876.327151519996</c:v>
                </c:pt>
                <c:pt idx="22">
                  <c:v>17213.853694550395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B-47D2-9CA5-229956E4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1583328"/>
        <c:axId val="641575784"/>
      </c:bar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600000.000000000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41575784"/>
        <c:scaling>
          <c:orientation val="minMax"/>
          <c:max val="60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583328"/>
        <c:crosses val="max"/>
        <c:crossBetween val="between"/>
      </c:valAx>
      <c:catAx>
        <c:axId val="6415833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41575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11973837494912"/>
          <c:y val="6.5092565770415806E-2"/>
          <c:w val="0.34867062122435288"/>
          <c:h val="6.1308331009032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47626</xdr:colOff>
      <xdr:row>16</xdr:row>
      <xdr:rowOff>0</xdr:rowOff>
    </xdr:from>
    <xdr:to>
      <xdr:col>29</xdr:col>
      <xdr:colOff>619126</xdr:colOff>
      <xdr:row>38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8EBF64-CBC3-4093-A874-4519A39ED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57150</xdr:colOff>
      <xdr:row>1</xdr:row>
      <xdr:rowOff>57150</xdr:rowOff>
    </xdr:from>
    <xdr:to>
      <xdr:col>29</xdr:col>
      <xdr:colOff>600075</xdr:colOff>
      <xdr:row>16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8B5981-8E1B-477E-8346-2831193FA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0.52229</cdr:x>
      <cdr:y>0.05686</cdr:y>
    </cdr:from>
    <cdr:to>
      <cdr:x>0.88771</cdr:x>
      <cdr:y>0.20736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FD6CEAB4-6696-488A-B08A-AE7CEEADC04B}"/>
            </a:ext>
          </a:extLst>
        </cdr:cNvPr>
        <cdr:cNvCxnSpPr/>
      </cdr:nvCxnSpPr>
      <cdr:spPr>
        <a:xfrm xmlns:a="http://schemas.openxmlformats.org/drawingml/2006/main" flipV="1">
          <a:off x="2790855" y="161923"/>
          <a:ext cx="1952631" cy="42862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EDC9-5FBC-4180-80CC-489877B79D17}">
  <dimension ref="A1:AD37"/>
  <sheetViews>
    <sheetView tabSelected="1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N29" sqref="N29"/>
    </sheetView>
  </sheetViews>
  <sheetFormatPr defaultRowHeight="12"/>
  <cols>
    <col min="1" max="1" width="9.375" style="1" customWidth="1"/>
    <col min="2" max="2" width="5.375" style="15" customWidth="1"/>
    <col min="3" max="3" width="7.875" style="15" customWidth="1"/>
    <col min="4" max="4" width="6.375" style="15" customWidth="1"/>
    <col min="5" max="5" width="8.125" style="15" customWidth="1"/>
    <col min="6" max="6" width="6.625" style="15" customWidth="1"/>
    <col min="7" max="7" width="6.875" style="15" customWidth="1"/>
    <col min="8" max="8" width="5.5" style="15" customWidth="1"/>
    <col min="9" max="9" width="6.125" style="15" customWidth="1"/>
    <col min="10" max="10" width="5.625" style="15" customWidth="1"/>
    <col min="11" max="11" width="5.875" style="15" customWidth="1"/>
    <col min="12" max="12" width="4.875" style="15" customWidth="1"/>
    <col min="13" max="13" width="6.125" style="15" customWidth="1"/>
    <col min="14" max="14" width="4" style="15" customWidth="1"/>
    <col min="15" max="15" width="4.375" style="15" customWidth="1"/>
    <col min="16" max="16" width="4.25" style="15" customWidth="1"/>
    <col min="17" max="17" width="3.25" style="15" customWidth="1"/>
    <col min="18" max="18" width="4.25" style="15" customWidth="1"/>
    <col min="19" max="19" width="6.25" style="15" customWidth="1"/>
    <col min="20" max="20" width="6.5" style="15" customWidth="1"/>
    <col min="21" max="21" width="3.5" style="15" customWidth="1"/>
    <col min="22" max="22" width="6.625" style="15" customWidth="1"/>
    <col min="23" max="30" width="9" style="15"/>
    <col min="31" max="31" width="5.125" style="15" customWidth="1"/>
    <col min="32" max="16384" width="9" style="15"/>
  </cols>
  <sheetData>
    <row r="1" spans="1:30" s="2" customFormat="1" ht="29.25" customHeight="1">
      <c r="A1" s="5" t="s">
        <v>2</v>
      </c>
      <c r="B1" s="7" t="s">
        <v>8</v>
      </c>
      <c r="C1" s="7" t="s">
        <v>9</v>
      </c>
      <c r="D1" s="7" t="s">
        <v>10</v>
      </c>
      <c r="E1" s="3" t="s">
        <v>1</v>
      </c>
      <c r="F1" s="3" t="s">
        <v>0</v>
      </c>
      <c r="G1" s="40" t="s">
        <v>25</v>
      </c>
      <c r="H1" s="3" t="s">
        <v>3</v>
      </c>
      <c r="I1" s="64" t="s">
        <v>5</v>
      </c>
      <c r="J1" s="3" t="s">
        <v>4</v>
      </c>
      <c r="K1" s="64" t="s">
        <v>26</v>
      </c>
      <c r="L1" s="11" t="s">
        <v>6</v>
      </c>
      <c r="M1" s="11" t="s">
        <v>7</v>
      </c>
      <c r="N1" s="10" t="s">
        <v>11</v>
      </c>
      <c r="O1" s="10" t="s">
        <v>12</v>
      </c>
      <c r="P1" s="10" t="s">
        <v>56</v>
      </c>
      <c r="Q1" s="3" t="s">
        <v>13</v>
      </c>
      <c r="R1" s="40" t="s">
        <v>14</v>
      </c>
      <c r="S1" s="61" t="s">
        <v>37</v>
      </c>
      <c r="T1" s="61" t="s">
        <v>38</v>
      </c>
      <c r="V1" s="65" t="s">
        <v>39</v>
      </c>
      <c r="W1" s="72"/>
      <c r="X1" s="72"/>
      <c r="Y1" s="72"/>
      <c r="Z1" s="72"/>
      <c r="AA1" s="72"/>
      <c r="AB1" s="72"/>
      <c r="AC1" s="72"/>
      <c r="AD1" s="72"/>
    </row>
    <row r="2" spans="1:30" ht="41.25" customHeight="1" thickBot="1">
      <c r="A2" s="52" t="s">
        <v>41</v>
      </c>
      <c r="B2" s="39">
        <v>3915</v>
      </c>
      <c r="C2" s="8"/>
      <c r="D2" s="8"/>
      <c r="E2" s="33">
        <f>+E26</f>
        <v>45689</v>
      </c>
      <c r="F2" s="43">
        <f t="shared" ref="F2:M2" si="0">+F26</f>
        <v>501403</v>
      </c>
      <c r="G2" s="70">
        <f t="shared" si="0"/>
        <v>6.0822375728596965E-2</v>
      </c>
      <c r="H2" s="8">
        <f t="shared" si="0"/>
        <v>25001</v>
      </c>
      <c r="I2" s="44">
        <f t="shared" si="0"/>
        <v>4.986208698392311E-2</v>
      </c>
      <c r="J2" s="43">
        <f t="shared" si="0"/>
        <v>14210</v>
      </c>
      <c r="K2" s="44">
        <f t="shared" si="0"/>
        <v>2.8340476622596991E-2</v>
      </c>
      <c r="L2" s="8">
        <f t="shared" si="0"/>
        <v>495.6</v>
      </c>
      <c r="M2" s="8">
        <f t="shared" si="0"/>
        <v>5781.9</v>
      </c>
      <c r="N2" s="63">
        <f t="shared" ref="N2" si="1">+B2/L2</f>
        <v>7.8995157384987893</v>
      </c>
      <c r="O2" s="16">
        <f>+B2/M2</f>
        <v>0.67711305972085301</v>
      </c>
      <c r="P2" s="69">
        <f t="shared" ref="P2" si="2">+O2/N2</f>
        <v>8.5715768173091886E-2</v>
      </c>
      <c r="Q2" s="45">
        <f>+Q26</f>
        <v>130</v>
      </c>
      <c r="R2" s="46">
        <f t="shared" ref="R2" si="3">+Q2/B2</f>
        <v>3.3205619412515965E-2</v>
      </c>
      <c r="S2" s="8">
        <f t="shared" ref="S2:V2" si="4">+S26</f>
        <v>479006</v>
      </c>
      <c r="T2" s="8">
        <f t="shared" si="4"/>
        <v>165792</v>
      </c>
      <c r="U2" s="51">
        <f t="shared" si="4"/>
        <v>0.34611675010333898</v>
      </c>
      <c r="V2" s="8">
        <f t="shared" si="4"/>
        <v>195734</v>
      </c>
    </row>
    <row r="3" spans="1:30" ht="15.75" customHeight="1">
      <c r="A3" s="55">
        <v>46032</v>
      </c>
      <c r="B3" s="73" t="s">
        <v>28</v>
      </c>
      <c r="C3" s="74"/>
      <c r="D3" s="74"/>
      <c r="E3" s="47">
        <f>+G31</f>
        <v>0.02</v>
      </c>
      <c r="G3" s="71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30" ht="15.75" customHeight="1">
      <c r="B4" s="75" t="s">
        <v>29</v>
      </c>
      <c r="C4" s="76"/>
      <c r="D4" s="76"/>
      <c r="E4" s="48">
        <f>+K31</f>
        <v>0.03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30" ht="15.75" customHeight="1">
      <c r="B5" s="75" t="s">
        <v>30</v>
      </c>
      <c r="C5" s="76"/>
      <c r="D5" s="76"/>
      <c r="E5" s="49">
        <f>+N31</f>
        <v>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30" ht="15.75" customHeight="1">
      <c r="A6" s="56"/>
      <c r="B6" s="75" t="s">
        <v>31</v>
      </c>
      <c r="C6" s="76"/>
      <c r="D6" s="76"/>
      <c r="E6" s="49">
        <f>+B31</f>
        <v>5403.2845192943414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30" ht="15.75" customHeight="1" thickBot="1">
      <c r="B7" s="77" t="s">
        <v>32</v>
      </c>
      <c r="C7" s="78"/>
      <c r="D7" s="78"/>
      <c r="E7" s="50">
        <f>+D31</f>
        <v>0.3801493025017475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30">
      <c r="A8" s="32" t="s">
        <v>15</v>
      </c>
      <c r="C8" s="1" t="s">
        <v>27</v>
      </c>
      <c r="G8" s="13">
        <f>AVERAGE(G9:G21)</f>
        <v>2.5537863196215718E-2</v>
      </c>
      <c r="I8" s="13">
        <f>AVERAGE(I9:I21)</f>
        <v>5.1081788408789061E-2</v>
      </c>
      <c r="K8" s="13">
        <f>AVERAGE(K9:K21)</f>
        <v>2.1175899405898941E-2</v>
      </c>
      <c r="N8" s="12">
        <f>AVERAGE(N9:N21)</f>
        <v>10.133841055611517</v>
      </c>
      <c r="O8" s="12">
        <f>AVERAGE(O9:O21)</f>
        <v>0.6139375990816901</v>
      </c>
      <c r="P8" s="12"/>
    </row>
    <row r="9" spans="1:30">
      <c r="A9" s="1">
        <v>7516</v>
      </c>
      <c r="B9" s="39">
        <v>1442</v>
      </c>
      <c r="C9" s="42">
        <f t="shared" ref="C9:C19" si="5">+J9/L9*1000000</f>
        <v>31418581.418581422</v>
      </c>
      <c r="E9" s="33">
        <f>+コピー!B2</f>
        <v>39479</v>
      </c>
      <c r="F9" s="30">
        <f>+コピー!C2</f>
        <v>279639</v>
      </c>
      <c r="H9" s="30">
        <f>+コピー!E2</f>
        <v>9746</v>
      </c>
      <c r="I9" s="6">
        <f>+H9/F9</f>
        <v>3.4852077142315627E-2</v>
      </c>
      <c r="J9" s="30">
        <f>+コピー!I2</f>
        <v>3145</v>
      </c>
      <c r="K9" s="6">
        <f>+J9/F9</f>
        <v>1.1246642993287774E-2</v>
      </c>
      <c r="L9" s="31">
        <f>VALUE(SUBSTITUTE(コピー!K2,"円","　"))</f>
        <v>100.1</v>
      </c>
      <c r="M9" s="31">
        <f>VALUE(SUBSTITUTE(コピー!L2,"円","　"))</f>
        <v>1653.6</v>
      </c>
      <c r="N9" s="9">
        <f t="shared" ref="N9:N21" si="6">+B9/L9</f>
        <v>14.405594405594407</v>
      </c>
      <c r="O9" s="9">
        <f>+B9/M9</f>
        <v>0.87203676826318344</v>
      </c>
      <c r="P9" s="51">
        <f>+O9/N9</f>
        <v>6.0534591194968554E-2</v>
      </c>
    </row>
    <row r="10" spans="1:30">
      <c r="B10" s="39">
        <v>953</v>
      </c>
      <c r="C10" s="42">
        <f t="shared" si="5"/>
        <v>31432692.307692308</v>
      </c>
      <c r="E10" s="33">
        <f>+コピー!B3</f>
        <v>39845</v>
      </c>
      <c r="F10" s="30">
        <f>+コピー!C3</f>
        <v>285169</v>
      </c>
      <c r="G10" s="6">
        <f>+(F10-F9)/F9</f>
        <v>1.9775496264827153E-2</v>
      </c>
      <c r="H10" s="30">
        <f>+コピー!E3</f>
        <v>11045</v>
      </c>
      <c r="I10" s="6">
        <f t="shared" ref="I10:I21" si="7">+H10/F10</f>
        <v>3.8731418912995454E-2</v>
      </c>
      <c r="J10" s="30">
        <f>+コピー!I3</f>
        <v>3269</v>
      </c>
      <c r="K10" s="6">
        <f t="shared" ref="K10:K21" si="8">+J10/F10</f>
        <v>1.1463377856639397E-2</v>
      </c>
      <c r="L10" s="31">
        <f>VALUE(SUBSTITUTE(コピー!K3,"円","　"))</f>
        <v>104</v>
      </c>
      <c r="M10" s="31">
        <f>VALUE(SUBSTITUTE(コピー!L3,"円","　"))</f>
        <v>1748.4</v>
      </c>
      <c r="N10" s="9">
        <f t="shared" si="6"/>
        <v>9.1634615384615383</v>
      </c>
      <c r="O10" s="9">
        <f t="shared" ref="O10:O21" si="9">+B10/M10</f>
        <v>0.54506977808281853</v>
      </c>
      <c r="P10" s="51">
        <f t="shared" ref="P10:P22" si="10">+O10/N10</f>
        <v>5.9482955845344312E-2</v>
      </c>
    </row>
    <row r="11" spans="1:30">
      <c r="A11" s="1" t="s">
        <v>9</v>
      </c>
      <c r="B11" s="39">
        <v>911</v>
      </c>
      <c r="C11" s="42">
        <f t="shared" si="5"/>
        <v>31451149.425287358</v>
      </c>
      <c r="E11" s="33">
        <f>+コピー!B4</f>
        <v>40210</v>
      </c>
      <c r="F11" s="30">
        <f>+コピー!C4</f>
        <v>282060</v>
      </c>
      <c r="G11" s="6">
        <f t="shared" ref="G11:G21" si="11">+(F11-F10)/F10</f>
        <v>-1.090230705301067E-2</v>
      </c>
      <c r="H11" s="30">
        <f>+コピー!E4</f>
        <v>13784</v>
      </c>
      <c r="I11" s="6">
        <f t="shared" si="7"/>
        <v>4.8869034957101327E-2</v>
      </c>
      <c r="J11" s="30">
        <f>+コピー!I4</f>
        <v>2189</v>
      </c>
      <c r="K11" s="6">
        <f t="shared" si="8"/>
        <v>7.7607601219598669E-3</v>
      </c>
      <c r="L11" s="31">
        <f>VALUE(SUBSTITUTE(コピー!K4,"円","　"))</f>
        <v>69.599999999999994</v>
      </c>
      <c r="M11" s="31">
        <f>VALUE(SUBSTITUTE(コピー!L4,"円","　"))</f>
        <v>1821.6</v>
      </c>
      <c r="N11" s="9">
        <f t="shared" si="6"/>
        <v>13.089080459770116</v>
      </c>
      <c r="O11" s="9">
        <f t="shared" si="9"/>
        <v>0.50010979358805452</v>
      </c>
      <c r="P11" s="51">
        <f t="shared" si="10"/>
        <v>3.8208168642951255E-2</v>
      </c>
    </row>
    <row r="12" spans="1:30">
      <c r="A12" s="68">
        <f>+G27</f>
        <v>5.7229414263576403E-2</v>
      </c>
      <c r="B12" s="39">
        <v>1383</v>
      </c>
      <c r="C12" s="42">
        <f t="shared" si="5"/>
        <v>31437381.40417457</v>
      </c>
      <c r="E12" s="33">
        <f>+コピー!B5</f>
        <v>40575</v>
      </c>
      <c r="F12" s="30">
        <f>+コピー!C5</f>
        <v>275835</v>
      </c>
      <c r="G12" s="6">
        <f t="shared" si="11"/>
        <v>-2.2069772388853437E-2</v>
      </c>
      <c r="H12" s="30">
        <f>+コピー!E5</f>
        <v>16616</v>
      </c>
      <c r="I12" s="6">
        <f t="shared" si="7"/>
        <v>6.0238910943136298E-2</v>
      </c>
      <c r="J12" s="30">
        <f>+コピー!I5</f>
        <v>6627</v>
      </c>
      <c r="K12" s="6">
        <f t="shared" si="8"/>
        <v>2.40252324759367E-2</v>
      </c>
      <c r="L12" s="31">
        <f>VALUE(SUBSTITUTE(コピー!K5,"円","　"))</f>
        <v>210.8</v>
      </c>
      <c r="M12" s="31">
        <f>VALUE(SUBSTITUTE(コピー!L5,"円","　"))</f>
        <v>2019.4</v>
      </c>
      <c r="N12" s="9">
        <f t="shared" si="6"/>
        <v>6.5607210626185957</v>
      </c>
      <c r="O12" s="9">
        <f t="shared" si="9"/>
        <v>0.68485688818460921</v>
      </c>
      <c r="P12" s="51">
        <f t="shared" si="10"/>
        <v>0.10438744181440031</v>
      </c>
      <c r="S12" s="4">
        <v>226714</v>
      </c>
      <c r="T12" s="4">
        <v>63569</v>
      </c>
      <c r="U12" s="51">
        <f>+T12/S12</f>
        <v>0.28039291794948701</v>
      </c>
      <c r="V12" s="4">
        <v>98423</v>
      </c>
    </row>
    <row r="13" spans="1:30">
      <c r="B13" s="39">
        <v>1050</v>
      </c>
      <c r="C13" s="42">
        <f t="shared" si="5"/>
        <v>31436781.6091954</v>
      </c>
      <c r="E13" s="33">
        <f>+コピー!B6</f>
        <v>40940</v>
      </c>
      <c r="F13" s="30">
        <f>+コピー!C6</f>
        <v>281926</v>
      </c>
      <c r="G13" s="6">
        <f t="shared" si="11"/>
        <v>2.208204180035166E-2</v>
      </c>
      <c r="H13" s="30">
        <f>+コピー!E6</f>
        <v>18683</v>
      </c>
      <c r="I13" s="6">
        <f t="shared" si="7"/>
        <v>6.6269162829962466E-2</v>
      </c>
      <c r="J13" s="30">
        <f>+コピー!I6</f>
        <v>9299</v>
      </c>
      <c r="K13" s="6">
        <f t="shared" si="8"/>
        <v>3.2983832636933094E-2</v>
      </c>
      <c r="L13" s="31">
        <f>VALUE(SUBSTITUTE(コピー!K6,"円","　"))</f>
        <v>295.8</v>
      </c>
      <c r="M13" s="31">
        <f>VALUE(SUBSTITUTE(コピー!L6,"円","　"))</f>
        <v>2427.8000000000002</v>
      </c>
      <c r="N13" s="9">
        <f t="shared" si="6"/>
        <v>3.5496957403651113</v>
      </c>
      <c r="O13" s="9">
        <f t="shared" si="9"/>
        <v>0.43249032045473262</v>
      </c>
      <c r="P13" s="51">
        <f t="shared" si="10"/>
        <v>0.12183870170524755</v>
      </c>
      <c r="S13" s="4">
        <v>242283</v>
      </c>
      <c r="T13" s="4">
        <v>76370</v>
      </c>
      <c r="U13" s="51">
        <f t="shared" ref="U13:U26" si="12">+T13/S13</f>
        <v>0.31520989916750247</v>
      </c>
      <c r="V13" s="4">
        <v>105146</v>
      </c>
    </row>
    <row r="14" spans="1:30">
      <c r="B14" s="39">
        <v>1127</v>
      </c>
      <c r="C14" s="42">
        <f t="shared" si="5"/>
        <v>31439801.406702526</v>
      </c>
      <c r="E14" s="33">
        <f>+コピー!B7</f>
        <v>41306</v>
      </c>
      <c r="F14" s="30">
        <f>+コピー!C7</f>
        <v>271868</v>
      </c>
      <c r="G14" s="6">
        <f t="shared" si="11"/>
        <v>-3.5676028461369295E-2</v>
      </c>
      <c r="H14" s="30">
        <f>+コピー!E7</f>
        <v>16335</v>
      </c>
      <c r="I14" s="6">
        <f t="shared" si="7"/>
        <v>6.0084305618903294E-2</v>
      </c>
      <c r="J14" s="30">
        <f>+コピー!I7</f>
        <v>7599</v>
      </c>
      <c r="K14" s="6">
        <f t="shared" si="8"/>
        <v>2.7951064487177602E-2</v>
      </c>
      <c r="L14" s="31">
        <f>VALUE(SUBSTITUTE(コピー!K7,"円","　"))</f>
        <v>241.7</v>
      </c>
      <c r="M14" s="31">
        <f>VALUE(SUBSTITUTE(コピー!L7,"円","　"))</f>
        <v>2646.5</v>
      </c>
      <c r="N14" s="9">
        <f t="shared" si="6"/>
        <v>4.6628051303268521</v>
      </c>
      <c r="O14" s="9">
        <f t="shared" si="9"/>
        <v>0.42584545626298886</v>
      </c>
      <c r="P14" s="51">
        <f t="shared" si="10"/>
        <v>9.1328169280181365E-2</v>
      </c>
      <c r="Q14" s="30">
        <f>VALUE(SUBSTITUTE(コピー!O7,"円","　"))</f>
        <v>32</v>
      </c>
      <c r="R14" s="6">
        <f t="shared" ref="R14:R22" si="13">+Q14/B14</f>
        <v>2.8393966282165041E-2</v>
      </c>
      <c r="S14" s="4">
        <v>252878</v>
      </c>
      <c r="T14" s="4">
        <v>83192</v>
      </c>
      <c r="U14" s="51">
        <f t="shared" si="12"/>
        <v>0.32898077333734055</v>
      </c>
      <c r="V14" s="4">
        <v>112762</v>
      </c>
    </row>
    <row r="15" spans="1:30">
      <c r="B15" s="39">
        <v>1025</v>
      </c>
      <c r="C15" s="42">
        <f t="shared" si="5"/>
        <v>31398416.886543535</v>
      </c>
      <c r="E15" s="33">
        <f>+コピー!B8</f>
        <v>41671</v>
      </c>
      <c r="F15" s="30">
        <f>+コピー!C8</f>
        <v>273797</v>
      </c>
      <c r="G15" s="6">
        <f t="shared" si="11"/>
        <v>7.0953550987979458E-3</v>
      </c>
      <c r="H15" s="30">
        <f>+コピー!E8</f>
        <v>11990</v>
      </c>
      <c r="I15" s="6">
        <f t="shared" si="7"/>
        <v>4.3791568205641403E-2</v>
      </c>
      <c r="J15" s="30">
        <f>+コピー!I8</f>
        <v>1190</v>
      </c>
      <c r="K15" s="6">
        <f t="shared" si="8"/>
        <v>4.3462857518526497E-3</v>
      </c>
      <c r="L15" s="31">
        <f>VALUE(SUBSTITUTE(コピー!K8,"円","　"))</f>
        <v>37.9</v>
      </c>
      <c r="M15" s="31">
        <f>VALUE(SUBSTITUTE(コピー!L8,"円","　"))</f>
        <v>2648.2</v>
      </c>
      <c r="N15" s="9">
        <f t="shared" si="6"/>
        <v>27.044854881266492</v>
      </c>
      <c r="O15" s="9">
        <f t="shared" si="9"/>
        <v>0.38705535835661964</v>
      </c>
      <c r="P15" s="51">
        <f t="shared" si="10"/>
        <v>1.4311607884600862E-2</v>
      </c>
      <c r="Q15" s="30">
        <f>VALUE(SUBSTITUTE(コピー!O8,"円","　"))</f>
        <v>32</v>
      </c>
      <c r="R15" s="6">
        <f t="shared" si="13"/>
        <v>3.1219512195121951E-2</v>
      </c>
      <c r="S15" s="4">
        <v>271009</v>
      </c>
      <c r="T15" s="4">
        <v>83246</v>
      </c>
      <c r="U15" s="51">
        <f t="shared" si="12"/>
        <v>0.30717061057012868</v>
      </c>
      <c r="V15" s="4">
        <v>128586</v>
      </c>
    </row>
    <row r="16" spans="1:30">
      <c r="B16" s="39">
        <v>1590</v>
      </c>
      <c r="C16" s="42">
        <f t="shared" si="5"/>
        <v>31428571.428571425</v>
      </c>
      <c r="E16" s="33">
        <f>+コピー!B9</f>
        <v>42036</v>
      </c>
      <c r="F16" s="30">
        <f>+コピー!C9</f>
        <v>280316</v>
      </c>
      <c r="G16" s="6">
        <f t="shared" si="11"/>
        <v>2.3809610770023047E-2</v>
      </c>
      <c r="H16" s="30">
        <f>+コピー!E9</f>
        <v>11837</v>
      </c>
      <c r="I16" s="6">
        <f t="shared" si="7"/>
        <v>4.2227343426704145E-2</v>
      </c>
      <c r="J16" s="30">
        <f>+コピー!I9</f>
        <v>5544</v>
      </c>
      <c r="K16" s="6">
        <f t="shared" si="8"/>
        <v>1.9777679476019921E-2</v>
      </c>
      <c r="L16" s="31">
        <f>VALUE(SUBSTITUTE(コピー!K9,"円","　"))</f>
        <v>176.4</v>
      </c>
      <c r="M16" s="31">
        <f>VALUE(SUBSTITUTE(コピー!L9,"円","　"))</f>
        <v>2800.5</v>
      </c>
      <c r="N16" s="9">
        <f t="shared" si="6"/>
        <v>9.0136054421768712</v>
      </c>
      <c r="O16" s="9">
        <f t="shared" si="9"/>
        <v>0.56775575790037491</v>
      </c>
      <c r="P16" s="51">
        <f t="shared" si="10"/>
        <v>6.298875200856989E-2</v>
      </c>
      <c r="Q16" s="30">
        <f>VALUE(SUBSTITUTE(コピー!O9,"円","　"))</f>
        <v>35</v>
      </c>
      <c r="R16" s="6">
        <f t="shared" si="13"/>
        <v>2.20125786163522E-2</v>
      </c>
      <c r="S16" s="4">
        <v>286794</v>
      </c>
      <c r="T16" s="4">
        <v>88032</v>
      </c>
      <c r="U16" s="51">
        <f t="shared" si="12"/>
        <v>0.30695202828511059</v>
      </c>
      <c r="V16" s="4">
        <v>138556</v>
      </c>
    </row>
    <row r="17" spans="2:22">
      <c r="B17" s="39">
        <v>1892</v>
      </c>
      <c r="C17" s="42">
        <f t="shared" si="5"/>
        <v>31430057.202288091</v>
      </c>
      <c r="E17" s="33">
        <f>+コピー!B10</f>
        <v>42401</v>
      </c>
      <c r="F17" s="30">
        <f>+コピー!C10</f>
        <v>302934</v>
      </c>
      <c r="G17" s="6">
        <f t="shared" si="11"/>
        <v>8.0687509810356883E-2</v>
      </c>
      <c r="H17" s="30">
        <f>+コピー!E10</f>
        <v>14568</v>
      </c>
      <c r="I17" s="6">
        <f t="shared" si="7"/>
        <v>4.8089682901226012E-2</v>
      </c>
      <c r="J17" s="30">
        <f>+コピー!I10</f>
        <v>6044</v>
      </c>
      <c r="K17" s="6">
        <f t="shared" si="8"/>
        <v>1.9951540599602555E-2</v>
      </c>
      <c r="L17" s="31">
        <f>VALUE(SUBSTITUTE(コピー!K10,"円","　"))</f>
        <v>192.3</v>
      </c>
      <c r="M17" s="31">
        <f>VALUE(SUBSTITUTE(コピー!L10,"円","　"))</f>
        <v>2941.9</v>
      </c>
      <c r="N17" s="9">
        <f t="shared" si="6"/>
        <v>9.8387935517420697</v>
      </c>
      <c r="O17" s="9">
        <f t="shared" si="9"/>
        <v>0.64312179203915831</v>
      </c>
      <c r="P17" s="51">
        <f t="shared" si="10"/>
        <v>6.5365919983684004E-2</v>
      </c>
      <c r="Q17" s="30">
        <f>VALUE(SUBSTITUTE(コピー!O10,"円","　"))</f>
        <v>38</v>
      </c>
      <c r="R17" s="6">
        <f t="shared" si="13"/>
        <v>2.0084566596194502E-2</v>
      </c>
      <c r="S17" s="4">
        <v>289748</v>
      </c>
      <c r="T17" s="4">
        <v>92478</v>
      </c>
      <c r="U17" s="51">
        <f t="shared" si="12"/>
        <v>0.31916700028990708</v>
      </c>
      <c r="V17" s="4">
        <v>128717</v>
      </c>
    </row>
    <row r="18" spans="2:22">
      <c r="B18" s="39">
        <v>2093</v>
      </c>
      <c r="C18" s="42">
        <f t="shared" si="5"/>
        <v>31428571.428571429</v>
      </c>
      <c r="E18" s="33">
        <f>+コピー!B11</f>
        <v>42767</v>
      </c>
      <c r="F18" s="30">
        <f>+コピー!C11</f>
        <v>304789</v>
      </c>
      <c r="G18" s="6">
        <f t="shared" si="11"/>
        <v>6.1234460311486993E-3</v>
      </c>
      <c r="H18" s="30">
        <f>+コピー!E11</f>
        <v>16081</v>
      </c>
      <c r="I18" s="6">
        <f t="shared" si="7"/>
        <v>5.276109045930135E-2</v>
      </c>
      <c r="J18" s="30">
        <f>+コピー!I11</f>
        <v>6072</v>
      </c>
      <c r="K18" s="6">
        <f t="shared" si="8"/>
        <v>1.9921978811571282E-2</v>
      </c>
      <c r="L18" s="31">
        <f>VALUE(SUBSTITUTE(コピー!K11,"円","　"))</f>
        <v>193.2</v>
      </c>
      <c r="M18" s="31">
        <f>VALUE(SUBSTITUTE(コピー!L11,"円","　"))</f>
        <v>3084.2</v>
      </c>
      <c r="N18" s="9">
        <f t="shared" si="6"/>
        <v>10.833333333333334</v>
      </c>
      <c r="O18" s="9">
        <f t="shared" si="9"/>
        <v>0.67862006354970494</v>
      </c>
      <c r="P18" s="51">
        <f t="shared" si="10"/>
        <v>6.2641852019972757E-2</v>
      </c>
      <c r="Q18" s="30">
        <f>VALUE(SUBSTITUTE(コピー!O11,"円","　"))</f>
        <v>44</v>
      </c>
      <c r="R18" s="6">
        <f t="shared" si="13"/>
        <v>2.10224558050645E-2</v>
      </c>
      <c r="S18" s="4">
        <v>287217</v>
      </c>
      <c r="T18" s="4">
        <v>96952</v>
      </c>
      <c r="U18" s="51">
        <f t="shared" si="12"/>
        <v>0.33755662095210243</v>
      </c>
      <c r="V18" s="4">
        <v>125685</v>
      </c>
    </row>
    <row r="19" spans="2:22">
      <c r="B19" s="39">
        <v>2579</v>
      </c>
      <c r="C19" s="42">
        <f t="shared" si="5"/>
        <v>31435286.743967406</v>
      </c>
      <c r="E19" s="33">
        <f>+コピー!B12</f>
        <v>43132</v>
      </c>
      <c r="F19" s="30">
        <f>+コピー!C12</f>
        <v>316081</v>
      </c>
      <c r="G19" s="6">
        <f t="shared" si="11"/>
        <v>3.704858114958217E-2</v>
      </c>
      <c r="H19" s="30">
        <f>+コピー!E12</f>
        <v>17372</v>
      </c>
      <c r="I19" s="6">
        <f t="shared" si="7"/>
        <v>5.4960595543547382E-2</v>
      </c>
      <c r="J19" s="30">
        <f>+コピー!I12</f>
        <v>10031</v>
      </c>
      <c r="K19" s="6">
        <f t="shared" si="8"/>
        <v>3.1735536144216196E-2</v>
      </c>
      <c r="L19" s="31">
        <f>VALUE(SUBSTITUTE(コピー!K12,"円","　"))</f>
        <v>319.10000000000002</v>
      </c>
      <c r="M19" s="31">
        <f>VALUE(SUBSTITUTE(コピー!L12,"円","　"))</f>
        <v>3352.2</v>
      </c>
      <c r="N19" s="9">
        <f t="shared" si="6"/>
        <v>8.0821059229081786</v>
      </c>
      <c r="O19" s="9">
        <f t="shared" si="9"/>
        <v>0.76934550444484229</v>
      </c>
      <c r="P19" s="51">
        <f t="shared" si="10"/>
        <v>9.5191217707774015E-2</v>
      </c>
      <c r="Q19" s="30">
        <f>VALUE(SUBSTITUTE(コピー!O12,"円","　"))</f>
        <v>50</v>
      </c>
      <c r="R19" s="6">
        <f>+Q14/B19</f>
        <v>1.240791004265219E-2</v>
      </c>
      <c r="S19" s="4">
        <v>299278</v>
      </c>
      <c r="T19" s="4">
        <v>105375</v>
      </c>
      <c r="U19" s="51">
        <f t="shared" si="12"/>
        <v>0.35209738103034638</v>
      </c>
      <c r="V19" s="4">
        <v>127631</v>
      </c>
    </row>
    <row r="20" spans="2:22">
      <c r="B20" s="39">
        <v>2240</v>
      </c>
      <c r="C20" s="42">
        <f t="shared" ref="C20:C26" si="14">+J20/L20*1000000</f>
        <v>31433536.055603821</v>
      </c>
      <c r="E20" s="33">
        <f>+コピー!B13</f>
        <v>43497</v>
      </c>
      <c r="F20" s="30">
        <f>+コピー!C13</f>
        <v>333496</v>
      </c>
      <c r="G20" s="6">
        <f t="shared" si="11"/>
        <v>5.5096636621625471E-2</v>
      </c>
      <c r="H20" s="30">
        <f>+コピー!E13</f>
        <v>19891</v>
      </c>
      <c r="I20" s="6">
        <f t="shared" si="7"/>
        <v>5.9643893779835443E-2</v>
      </c>
      <c r="J20" s="30">
        <f>+コピー!I13</f>
        <v>10854</v>
      </c>
      <c r="K20" s="6">
        <f t="shared" si="8"/>
        <v>3.2546117494662602E-2</v>
      </c>
      <c r="L20" s="31">
        <f>VALUE(SUBSTITUTE(コピー!K13,"円","　"))</f>
        <v>345.3</v>
      </c>
      <c r="M20" s="31">
        <f>VALUE(SUBSTITUTE(コピー!L13,"円","　"))</f>
        <v>3636.1</v>
      </c>
      <c r="N20" s="9">
        <f t="shared" si="6"/>
        <v>6.4871126556617433</v>
      </c>
      <c r="O20" s="9">
        <f t="shared" si="9"/>
        <v>0.61604466323808482</v>
      </c>
      <c r="P20" s="51">
        <f t="shared" si="10"/>
        <v>9.4964384917906555E-2</v>
      </c>
      <c r="Q20" s="30">
        <f>VALUE(SUBSTITUTE(コピー!O13,"円","　"))</f>
        <v>52</v>
      </c>
      <c r="R20" s="6">
        <f t="shared" si="13"/>
        <v>2.3214285714285715E-2</v>
      </c>
      <c r="S20" s="4">
        <v>319971</v>
      </c>
      <c r="T20" s="4">
        <v>114299</v>
      </c>
      <c r="U20" s="51">
        <f t="shared" si="12"/>
        <v>0.35721674776776646</v>
      </c>
      <c r="V20" s="4">
        <v>134199</v>
      </c>
    </row>
    <row r="21" spans="2:22">
      <c r="B21" s="39">
        <v>3390</v>
      </c>
      <c r="C21" s="42">
        <f t="shared" si="14"/>
        <v>31437682.699973427</v>
      </c>
      <c r="D21" s="67">
        <v>44299</v>
      </c>
      <c r="E21" s="33">
        <f>+コピー!B14</f>
        <v>43862</v>
      </c>
      <c r="F21" s="30">
        <f>+コピー!C14</f>
        <v>374644</v>
      </c>
      <c r="G21" s="6">
        <f t="shared" si="11"/>
        <v>0.12338378871110899</v>
      </c>
      <c r="H21" s="30">
        <f>+コピー!E14</f>
        <v>20060</v>
      </c>
      <c r="I21" s="6">
        <f t="shared" si="7"/>
        <v>5.3544164593587511E-2</v>
      </c>
      <c r="J21" s="30">
        <f>+コピー!I14</f>
        <v>11830</v>
      </c>
      <c r="K21" s="6">
        <f t="shared" si="8"/>
        <v>3.1576643426826534E-2</v>
      </c>
      <c r="L21" s="31">
        <f>VALUE(SUBSTITUTE(コピー!K14,"円","　"))</f>
        <v>376.3</v>
      </c>
      <c r="M21" s="31">
        <f>VALUE(SUBSTITUTE(コピー!L14,"円","　"))</f>
        <v>3947.2</v>
      </c>
      <c r="N21" s="9">
        <f t="shared" si="6"/>
        <v>9.0087695987244221</v>
      </c>
      <c r="O21" s="9">
        <f t="shared" si="9"/>
        <v>0.8588366436967978</v>
      </c>
      <c r="P21" s="51">
        <f t="shared" si="10"/>
        <v>9.5333400891771392E-2</v>
      </c>
      <c r="Q21" s="30">
        <f>VALUE(SUBSTITUTE(コピー!O14,"円","　"))</f>
        <v>54</v>
      </c>
      <c r="R21" s="6">
        <f t="shared" si="13"/>
        <v>1.5929203539823009E-2</v>
      </c>
      <c r="S21" s="4">
        <v>378263</v>
      </c>
      <c r="T21" s="4">
        <v>124080</v>
      </c>
      <c r="U21" s="51">
        <f t="shared" si="12"/>
        <v>0.32802573870560958</v>
      </c>
      <c r="V21" s="4">
        <v>152887</v>
      </c>
    </row>
    <row r="22" spans="2:22">
      <c r="B22" s="39">
        <v>3335</v>
      </c>
      <c r="C22" s="42">
        <f t="shared" si="14"/>
        <v>31432664.756446995</v>
      </c>
      <c r="D22" s="67">
        <v>44298</v>
      </c>
      <c r="E22" s="33">
        <f>+コピー!B15</f>
        <v>44228</v>
      </c>
      <c r="F22" s="30">
        <f>+コピー!C15</f>
        <v>442070</v>
      </c>
      <c r="G22" s="6">
        <f t="shared" ref="G22" si="15">+(F22-F21)/F21</f>
        <v>0.17997352152977225</v>
      </c>
      <c r="H22" s="30">
        <f>+コピー!E15</f>
        <v>30919</v>
      </c>
      <c r="I22" s="6">
        <f t="shared" ref="I22" si="16">+H22/F22</f>
        <v>6.9941411993575675E-2</v>
      </c>
      <c r="J22" s="30">
        <f>+コピー!I15</f>
        <v>18649</v>
      </c>
      <c r="K22" s="6">
        <f t="shared" ref="K22" si="17">+J22/F22</f>
        <v>4.2185626710701925E-2</v>
      </c>
      <c r="L22" s="31">
        <f>VALUE(SUBSTITUTE(コピー!K15,"円","　"))</f>
        <v>593.29999999999995</v>
      </c>
      <c r="M22" s="31">
        <f>VALUE(SUBSTITUTE(コピー!L15,"円","　"))</f>
        <v>4240.1000000000004</v>
      </c>
      <c r="N22" s="9">
        <f t="shared" ref="N22" si="18">+B22/L22</f>
        <v>5.6211023091184904</v>
      </c>
      <c r="O22" s="9">
        <f t="shared" ref="O22" si="19">+B22/M22</f>
        <v>0.78653805334779836</v>
      </c>
      <c r="P22" s="51">
        <f t="shared" si="10"/>
        <v>0.13992594514280321</v>
      </c>
      <c r="Q22" s="30">
        <f>VALUE(SUBSTITUTE(コピー!O15,"円","　"))</f>
        <v>61</v>
      </c>
      <c r="R22" s="6">
        <f t="shared" si="13"/>
        <v>1.8290854572713643E-2</v>
      </c>
      <c r="S22" s="4">
        <v>395095</v>
      </c>
      <c r="T22" s="4">
        <v>133287</v>
      </c>
      <c r="U22" s="51">
        <f t="shared" si="12"/>
        <v>0.33735430719194121</v>
      </c>
      <c r="V22" s="4">
        <v>132375</v>
      </c>
    </row>
    <row r="23" spans="2:22">
      <c r="B23" s="39">
        <v>3755</v>
      </c>
      <c r="C23" s="42">
        <f t="shared" si="14"/>
        <v>31431451.612903222</v>
      </c>
      <c r="D23" s="67">
        <v>44662</v>
      </c>
      <c r="E23" s="33">
        <f>+コピー!B16</f>
        <v>44593</v>
      </c>
      <c r="F23" s="30">
        <f>+コピー!C16</f>
        <v>441222</v>
      </c>
      <c r="G23" s="6">
        <f t="shared" ref="G23" si="20">+(F23-F22)/F22</f>
        <v>-1.9182482412287646E-3</v>
      </c>
      <c r="H23" s="30">
        <f>+コピー!E16</f>
        <v>25788</v>
      </c>
      <c r="I23" s="6">
        <f t="shared" ref="I23" si="21">+H23/F23</f>
        <v>5.8446768293512107E-2</v>
      </c>
      <c r="J23" s="30">
        <f>+コピー!I16</f>
        <v>15590</v>
      </c>
      <c r="K23" s="6">
        <f t="shared" ref="K23" si="22">+J23/F23</f>
        <v>3.533368689684558E-2</v>
      </c>
      <c r="L23" s="31">
        <f>VALUE(SUBSTITUTE(コピー!K16,"円","　"))</f>
        <v>496</v>
      </c>
      <c r="M23" s="31">
        <f>VALUE(SUBSTITUTE(コピー!L16,"円","　"))</f>
        <v>4531.3999999999996</v>
      </c>
      <c r="N23" s="9">
        <f t="shared" ref="N23" si="23">+B23/L23</f>
        <v>7.570564516129032</v>
      </c>
      <c r="O23" s="9">
        <f t="shared" ref="O23" si="24">+B23/M23</f>
        <v>0.82866222359535691</v>
      </c>
      <c r="P23" s="51">
        <f t="shared" ref="P23" si="25">+O23/N23</f>
        <v>0.10945844551352783</v>
      </c>
      <c r="Q23" s="30">
        <f>VALUE(SUBSTITUTE(コピー!O16,"円","　"))</f>
        <v>70</v>
      </c>
      <c r="R23" s="6">
        <f t="shared" ref="R23" si="26">+Q23/B23</f>
        <v>1.8641810918774968E-2</v>
      </c>
      <c r="S23" s="4">
        <v>398076</v>
      </c>
      <c r="T23" s="4">
        <v>142444</v>
      </c>
      <c r="U23" s="51">
        <f t="shared" si="12"/>
        <v>0.35783116791768405</v>
      </c>
      <c r="V23" s="4">
        <v>148590</v>
      </c>
    </row>
    <row r="24" spans="2:22">
      <c r="B24" s="39">
        <v>3510</v>
      </c>
      <c r="C24" s="42">
        <f t="shared" si="14"/>
        <v>30411305.147058826</v>
      </c>
      <c r="D24" s="67">
        <v>45027</v>
      </c>
      <c r="E24" s="33">
        <f>+コピー!B17</f>
        <v>44958</v>
      </c>
      <c r="F24" s="30">
        <f>+コピー!C17</f>
        <v>439024</v>
      </c>
      <c r="G24" s="6">
        <f t="shared" ref="G24" si="27">+(F24-F23)/F23</f>
        <v>-4.981619230228774E-3</v>
      </c>
      <c r="H24" s="30">
        <f>+コピー!E17</f>
        <v>22019</v>
      </c>
      <c r="I24" s="6">
        <f t="shared" ref="I24" si="28">+H24/F24</f>
        <v>5.015443347060753E-2</v>
      </c>
      <c r="J24" s="30">
        <f>+コピー!I17</f>
        <v>13235</v>
      </c>
      <c r="K24" s="6">
        <f t="shared" ref="K24" si="29">+J24/F24</f>
        <v>3.0146415685702831E-2</v>
      </c>
      <c r="L24" s="31">
        <f>VALUE(SUBSTITUTE(コピー!K17,"円","　"))</f>
        <v>435.2</v>
      </c>
      <c r="M24" s="31">
        <f>VALUE(SUBSTITUTE(コピー!L17,"円","　"))</f>
        <v>4918</v>
      </c>
      <c r="N24" s="9">
        <f t="shared" ref="N24" si="30">+B24/L24</f>
        <v>8.0652573529411775</v>
      </c>
      <c r="O24" s="9">
        <f t="shared" ref="O24" si="31">+B24/M24</f>
        <v>0.71370475803172018</v>
      </c>
      <c r="P24" s="51">
        <f t="shared" ref="P24" si="32">+O24/N24</f>
        <v>8.8491256608377367E-2</v>
      </c>
      <c r="Q24" s="30">
        <f>VALUE(SUBSTITUTE(コピー!O17,"円","　"))</f>
        <v>90</v>
      </c>
      <c r="R24" s="6">
        <f t="shared" ref="R24" si="33">+Q24/B24</f>
        <v>2.564102564102564E-2</v>
      </c>
      <c r="S24" s="4">
        <v>419249</v>
      </c>
      <c r="T24" s="4">
        <v>149555</v>
      </c>
      <c r="U24" s="51">
        <f t="shared" si="12"/>
        <v>0.35672118478517539</v>
      </c>
      <c r="V24" s="4">
        <v>149582</v>
      </c>
    </row>
    <row r="25" spans="2:22">
      <c r="B25" s="39">
        <v>4360</v>
      </c>
      <c r="C25" s="42">
        <f t="shared" si="14"/>
        <v>29370950.88819227</v>
      </c>
      <c r="D25" s="67">
        <v>45392</v>
      </c>
      <c r="E25" s="33">
        <f>+コピー!B18</f>
        <v>45323</v>
      </c>
      <c r="F25" s="30">
        <f>+コピー!C18</f>
        <v>472655</v>
      </c>
      <c r="G25" s="6">
        <f t="shared" ref="G25" si="34">+(F25-F24)/F24</f>
        <v>7.6604012536900037E-2</v>
      </c>
      <c r="H25" s="30">
        <f>+コピー!E18</f>
        <v>24097</v>
      </c>
      <c r="I25" s="6">
        <f t="shared" ref="I25" si="35">+H25/F25</f>
        <v>5.098221747363299E-2</v>
      </c>
      <c r="J25" s="30">
        <f>+コピー!I18</f>
        <v>14054</v>
      </c>
      <c r="K25" s="6">
        <f t="shared" ref="K25" si="36">+J25/F25</f>
        <v>2.9734161280426528E-2</v>
      </c>
      <c r="L25" s="31">
        <f>VALUE(SUBSTITUTE(コピー!K18,"円","　"))</f>
        <v>478.5</v>
      </c>
      <c r="M25" s="31">
        <f>VALUE(SUBSTITUTE(コピー!L18,"円","　"))</f>
        <v>5354.4</v>
      </c>
      <c r="N25" s="9">
        <f t="shared" ref="N25" si="37">+B25/L25</f>
        <v>9.1118077324973878</v>
      </c>
      <c r="O25" s="9">
        <f t="shared" ref="O25" si="38">+B25/M25</f>
        <v>0.8142835798595548</v>
      </c>
      <c r="P25" s="51">
        <f t="shared" ref="P25" si="39">+O25/N25</f>
        <v>8.9365755266696545E-2</v>
      </c>
      <c r="Q25" s="30">
        <f>VALUE(SUBSTITUTE(コピー!O18,"円","　"))</f>
        <v>100</v>
      </c>
      <c r="R25" s="6">
        <f t="shared" ref="R25" si="40">+Q25/B25</f>
        <v>2.2935779816513763E-2</v>
      </c>
      <c r="S25" s="4">
        <v>458557</v>
      </c>
      <c r="T25" s="4">
        <v>157257</v>
      </c>
      <c r="U25" s="51">
        <f t="shared" si="12"/>
        <v>0.34293882767027872</v>
      </c>
      <c r="V25" s="4">
        <v>172381</v>
      </c>
    </row>
    <row r="26" spans="2:22">
      <c r="B26" s="39">
        <v>3715</v>
      </c>
      <c r="C26" s="42">
        <f t="shared" si="14"/>
        <v>28672316.384180788</v>
      </c>
      <c r="D26" s="67">
        <v>45758</v>
      </c>
      <c r="E26" s="33">
        <f>+コピー!B19</f>
        <v>45689</v>
      </c>
      <c r="F26" s="30">
        <f>+コピー!C19</f>
        <v>501403</v>
      </c>
      <c r="G26" s="6">
        <f t="shared" ref="G26:G27" si="41">+(F26-F25)/F25</f>
        <v>6.0822375728596965E-2</v>
      </c>
      <c r="H26" s="30">
        <f>+コピー!E19</f>
        <v>25001</v>
      </c>
      <c r="I26" s="6">
        <f t="shared" ref="I26:I27" si="42">+H26/F26</f>
        <v>4.986208698392311E-2</v>
      </c>
      <c r="J26" s="30">
        <f>+コピー!I19</f>
        <v>14210</v>
      </c>
      <c r="K26" s="6">
        <f t="shared" ref="K26:K27" si="43">+J26/F26</f>
        <v>2.8340476622596991E-2</v>
      </c>
      <c r="L26" s="31">
        <f>VALUE(SUBSTITUTE(コピー!K19,"円","　"))</f>
        <v>495.6</v>
      </c>
      <c r="M26" s="31">
        <f>VALUE(SUBSTITUTE(コピー!L19,"円","　"))</f>
        <v>5781.9</v>
      </c>
      <c r="N26" s="9">
        <f t="shared" ref="N26:N27" si="44">+B26/L26</f>
        <v>7.4959644874899105</v>
      </c>
      <c r="O26" s="9">
        <f t="shared" ref="O26" si="45">+B26/M26</f>
        <v>0.64252235424341486</v>
      </c>
      <c r="P26" s="51">
        <f t="shared" ref="P26" si="46">+O26/N26</f>
        <v>8.5715768173091914E-2</v>
      </c>
      <c r="Q26" s="30">
        <f>VALUE(SUBSTITUTE(コピー!O19,"円","　"))</f>
        <v>130</v>
      </c>
      <c r="R26" s="6">
        <f t="shared" ref="R26" si="47">+Q26/B26</f>
        <v>3.4993270524899055E-2</v>
      </c>
      <c r="S26" s="4">
        <v>479006</v>
      </c>
      <c r="T26" s="4">
        <v>165792</v>
      </c>
      <c r="U26" s="51">
        <f t="shared" si="12"/>
        <v>0.34611675010333898</v>
      </c>
      <c r="V26" s="4">
        <v>195734</v>
      </c>
    </row>
    <row r="27" spans="2:22">
      <c r="B27" s="39">
        <v>3915</v>
      </c>
      <c r="C27" s="60">
        <f t="shared" ref="C27:C31" si="48">+C26</f>
        <v>28672316.384180788</v>
      </c>
      <c r="E27" s="29">
        <v>2026</v>
      </c>
      <c r="F27" s="30">
        <f>+AVERAGE(F34:F35)*4</f>
        <v>530098</v>
      </c>
      <c r="G27" s="6">
        <f t="shared" si="41"/>
        <v>5.7229414263576403E-2</v>
      </c>
      <c r="H27" s="30">
        <f>+AVERAGE(H34:H35)*4</f>
        <v>29404</v>
      </c>
      <c r="I27" s="6">
        <f t="shared" si="42"/>
        <v>5.5468988753023023E-2</v>
      </c>
      <c r="J27" s="30">
        <f>+AVERAGE(J34:J35)*4</f>
        <v>17452</v>
      </c>
      <c r="K27" s="6">
        <f t="shared" si="43"/>
        <v>3.2922214383000879E-2</v>
      </c>
      <c r="L27" s="30">
        <f>+AVERAGE(L34:L35)*4</f>
        <v>610.4</v>
      </c>
      <c r="N27" s="9">
        <f t="shared" si="44"/>
        <v>6.4138269986893839</v>
      </c>
      <c r="R27" s="6"/>
      <c r="S27" s="4"/>
      <c r="T27" s="4"/>
      <c r="U27" s="51"/>
      <c r="V27" s="4"/>
    </row>
    <row r="28" spans="2:22">
      <c r="B28" s="41">
        <f t="shared" ref="B28:B29" si="49">+L28*N28</f>
        <v>5091.6356824433487</v>
      </c>
      <c r="C28" s="60">
        <f t="shared" si="48"/>
        <v>28672316.384180788</v>
      </c>
      <c r="E28" s="29">
        <v>2027</v>
      </c>
      <c r="F28" s="41">
        <f t="shared" ref="F28:F29" si="50">+F27*(1+G28)</f>
        <v>540699.96</v>
      </c>
      <c r="G28" s="59">
        <v>0.02</v>
      </c>
      <c r="H28" s="41">
        <f t="shared" ref="H28:H29" si="51">+F28*I28</f>
        <v>28116.397919999996</v>
      </c>
      <c r="I28" s="59">
        <v>5.1999999999999998E-2</v>
      </c>
      <c r="J28" s="41">
        <f t="shared" ref="J28:J29" si="52">+F28*K28</f>
        <v>16220.998799999998</v>
      </c>
      <c r="K28" s="59">
        <v>0.03</v>
      </c>
      <c r="L28" s="14">
        <f t="shared" ref="L28:L29" si="53">+J28/C28*1000000</f>
        <v>565.73729804926097</v>
      </c>
      <c r="N28" s="39">
        <v>9</v>
      </c>
      <c r="R28" s="6"/>
      <c r="S28" s="4"/>
      <c r="T28" s="4"/>
      <c r="U28" s="51"/>
      <c r="V28" s="4"/>
    </row>
    <row r="29" spans="2:22">
      <c r="B29" s="41">
        <f t="shared" si="49"/>
        <v>5193.4683960922166</v>
      </c>
      <c r="C29" s="60">
        <f t="shared" si="48"/>
        <v>28672316.384180788</v>
      </c>
      <c r="E29" s="29">
        <v>2028</v>
      </c>
      <c r="F29" s="41">
        <f t="shared" si="50"/>
        <v>551513.95919999992</v>
      </c>
      <c r="G29" s="59">
        <f t="shared" ref="G29:G31" si="54">+G28</f>
        <v>0.02</v>
      </c>
      <c r="H29" s="41">
        <f t="shared" si="51"/>
        <v>28678.725878399993</v>
      </c>
      <c r="I29" s="59">
        <f t="shared" ref="I29:I31" si="55">+I28</f>
        <v>5.1999999999999998E-2</v>
      </c>
      <c r="J29" s="41">
        <f t="shared" si="52"/>
        <v>16545.418775999999</v>
      </c>
      <c r="K29" s="59">
        <f t="shared" ref="K29:K31" si="56">+K28</f>
        <v>0.03</v>
      </c>
      <c r="L29" s="14">
        <f t="shared" si="53"/>
        <v>577.05204401024628</v>
      </c>
      <c r="N29" s="39">
        <f t="shared" ref="N29:N31" si="57">+N28</f>
        <v>9</v>
      </c>
      <c r="R29" s="6"/>
      <c r="S29" s="4"/>
      <c r="T29" s="4"/>
      <c r="U29" s="51"/>
      <c r="V29" s="4"/>
    </row>
    <row r="30" spans="2:22">
      <c r="B30" s="41">
        <f t="shared" ref="B30:B31" si="58">+L30*N30</f>
        <v>5297.3377640140598</v>
      </c>
      <c r="C30" s="60">
        <f t="shared" si="48"/>
        <v>28672316.384180788</v>
      </c>
      <c r="E30" s="29">
        <v>2029</v>
      </c>
      <c r="F30" s="41">
        <f t="shared" ref="F30:F31" si="59">+F29*(1+G30)</f>
        <v>562544.23838399991</v>
      </c>
      <c r="G30" s="59">
        <f t="shared" si="54"/>
        <v>0.02</v>
      </c>
      <c r="H30" s="41">
        <f t="shared" ref="H30:H31" si="60">+F30*I30</f>
        <v>29252.300395967995</v>
      </c>
      <c r="I30" s="59">
        <f t="shared" si="55"/>
        <v>5.1999999999999998E-2</v>
      </c>
      <c r="J30" s="41">
        <f t="shared" ref="J30:J31" si="61">+F30*K30</f>
        <v>16876.327151519996</v>
      </c>
      <c r="K30" s="59">
        <f t="shared" si="56"/>
        <v>0.03</v>
      </c>
      <c r="L30" s="14">
        <f t="shared" ref="L30:L31" si="62">+J30/C30*1000000</f>
        <v>588.59308489045111</v>
      </c>
      <c r="N30" s="39">
        <f t="shared" si="57"/>
        <v>9</v>
      </c>
      <c r="R30" s="6"/>
      <c r="S30" s="4"/>
      <c r="T30" s="4"/>
      <c r="U30" s="51"/>
      <c r="V30" s="4"/>
    </row>
    <row r="31" spans="2:22">
      <c r="B31" s="41">
        <f t="shared" si="58"/>
        <v>5403.2845192943414</v>
      </c>
      <c r="C31" s="60">
        <f t="shared" si="48"/>
        <v>28672316.384180788</v>
      </c>
      <c r="D31" s="53">
        <f>+(B31-B2)/B2</f>
        <v>0.3801493025017475</v>
      </c>
      <c r="E31" s="29">
        <v>2030</v>
      </c>
      <c r="F31" s="41">
        <f t="shared" si="59"/>
        <v>573795.12315167987</v>
      </c>
      <c r="G31" s="59">
        <f t="shared" si="54"/>
        <v>0.02</v>
      </c>
      <c r="H31" s="41">
        <f t="shared" si="60"/>
        <v>29837.346403887354</v>
      </c>
      <c r="I31" s="59">
        <f t="shared" si="55"/>
        <v>5.1999999999999998E-2</v>
      </c>
      <c r="J31" s="41">
        <f t="shared" si="61"/>
        <v>17213.853694550395</v>
      </c>
      <c r="K31" s="59">
        <f t="shared" si="56"/>
        <v>0.03</v>
      </c>
      <c r="L31" s="14">
        <f t="shared" si="62"/>
        <v>600.36494658826018</v>
      </c>
      <c r="N31" s="39">
        <f t="shared" si="57"/>
        <v>9</v>
      </c>
      <c r="R31" s="6"/>
      <c r="S31" s="4"/>
      <c r="T31" s="4"/>
      <c r="U31" s="51"/>
      <c r="V31" s="4"/>
    </row>
    <row r="32" spans="2:22">
      <c r="C32" s="42">
        <v>34682113</v>
      </c>
    </row>
    <row r="34" spans="3:12">
      <c r="C34" s="58">
        <f>+コピー!P22</f>
        <v>45848</v>
      </c>
      <c r="D34" s="15" t="str">
        <f>+コピー!R22</f>
        <v>1Q</v>
      </c>
      <c r="E34" s="33" t="str">
        <f>+コピー!Q22</f>
        <v>025/05</v>
      </c>
      <c r="F34" s="30">
        <f>+コピー!S22</f>
        <v>130789</v>
      </c>
      <c r="H34" s="30">
        <f>+コピー!U22</f>
        <v>7109</v>
      </c>
      <c r="I34" s="6">
        <f t="shared" ref="I34" si="63">+H34/F34</f>
        <v>5.4354724021133276E-2</v>
      </c>
      <c r="J34" s="30">
        <f>+コピー!Y22</f>
        <v>4373</v>
      </c>
      <c r="K34" s="6">
        <f t="shared" ref="K34" si="64">+J34/F34</f>
        <v>3.3435533569336873E-2</v>
      </c>
      <c r="L34" s="31">
        <f>VALUE(SUBSTITUTE(コピー!AA22,"円","　"))</f>
        <v>152.69999999999999</v>
      </c>
    </row>
    <row r="35" spans="3:12">
      <c r="C35" s="58">
        <f>+コピー!P23</f>
        <v>45939</v>
      </c>
      <c r="D35" s="15" t="str">
        <f>+コピー!R23</f>
        <v>2Q</v>
      </c>
      <c r="E35" s="33">
        <f>+コピー!Q23</f>
        <v>45870</v>
      </c>
      <c r="F35" s="30">
        <f>+コピー!S23</f>
        <v>134260</v>
      </c>
      <c r="H35" s="30">
        <f>+コピー!U23</f>
        <v>7593</v>
      </c>
      <c r="I35" s="6">
        <f t="shared" ref="I35:I37" si="65">+H35/F35</f>
        <v>5.6554446596156709E-2</v>
      </c>
      <c r="J35" s="30">
        <f>+コピー!Y23</f>
        <v>4353</v>
      </c>
      <c r="K35" s="6">
        <f t="shared" ref="K35:K37" si="66">+J35/F35</f>
        <v>3.2422165946670641E-2</v>
      </c>
      <c r="L35" s="31">
        <f>VALUE(SUBSTITUTE(コピー!AA23,"円","　"))</f>
        <v>152.5</v>
      </c>
    </row>
    <row r="36" spans="3:12">
      <c r="C36" s="58">
        <f>+コピー!P24</f>
        <v>0</v>
      </c>
      <c r="D36" s="15">
        <f>+コピー!R24</f>
        <v>0</v>
      </c>
      <c r="E36" s="33">
        <f>+コピー!Q24</f>
        <v>0</v>
      </c>
      <c r="F36" s="30">
        <f>+コピー!S24</f>
        <v>0</v>
      </c>
      <c r="H36" s="30">
        <f>+コピー!U24</f>
        <v>0</v>
      </c>
      <c r="I36" s="6" t="e">
        <f t="shared" si="65"/>
        <v>#DIV/0!</v>
      </c>
      <c r="J36" s="30">
        <f>+コピー!Y24</f>
        <v>0</v>
      </c>
      <c r="K36" s="6" t="e">
        <f t="shared" si="66"/>
        <v>#DIV/0!</v>
      </c>
      <c r="L36" s="31" t="e">
        <f>VALUE(SUBSTITUTE(コピー!AA24,"円","　"))</f>
        <v>#VALUE!</v>
      </c>
    </row>
    <row r="37" spans="3:12">
      <c r="C37" s="58">
        <f>+コピー!P25</f>
        <v>0</v>
      </c>
      <c r="D37" s="15">
        <f>+コピー!R25</f>
        <v>0</v>
      </c>
      <c r="E37" s="33">
        <f>+コピー!Q25</f>
        <v>0</v>
      </c>
      <c r="F37" s="30">
        <f>+コピー!S25</f>
        <v>0</v>
      </c>
      <c r="H37" s="30">
        <f>+コピー!U25</f>
        <v>0</v>
      </c>
      <c r="I37" s="6" t="e">
        <f t="shared" si="65"/>
        <v>#DIV/0!</v>
      </c>
      <c r="J37" s="30">
        <f>+コピー!Y25</f>
        <v>0</v>
      </c>
      <c r="K37" s="6" t="e">
        <f t="shared" si="66"/>
        <v>#DIV/0!</v>
      </c>
      <c r="L37" s="31" t="e">
        <f>VALUE(SUBSTITUTE(コピー!AA25,"円","　"))</f>
        <v>#VALUE!</v>
      </c>
    </row>
  </sheetData>
  <mergeCells count="6">
    <mergeCell ref="W1:AD1"/>
    <mergeCell ref="B3:D3"/>
    <mergeCell ref="B4:D4"/>
    <mergeCell ref="B5:D5"/>
    <mergeCell ref="B6:D6"/>
    <mergeCell ref="B7:D7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3DF7-0F84-49FC-8E62-E77E87277C05}">
  <dimension ref="B1:AA23"/>
  <sheetViews>
    <sheetView workbookViewId="0">
      <selection activeCell="Q23" sqref="Q23:AA23"/>
    </sheetView>
  </sheetViews>
  <sheetFormatPr defaultRowHeight="18.75"/>
  <cols>
    <col min="1" max="1" width="2.75" customWidth="1"/>
    <col min="2" max="12" width="8.125" customWidth="1"/>
    <col min="13" max="13" width="1.25" customWidth="1"/>
    <col min="15" max="15" width="7.75" customWidth="1"/>
    <col min="16" max="16" width="8.625" customWidth="1"/>
    <col min="17" max="27" width="7.625" customWidth="1"/>
  </cols>
  <sheetData>
    <row r="1" spans="2:27" s="34" customFormat="1" ht="19.5" thickBot="1">
      <c r="B1" s="34" t="s">
        <v>16</v>
      </c>
      <c r="C1" s="34" t="s">
        <v>17</v>
      </c>
      <c r="D1" s="35" t="s">
        <v>18</v>
      </c>
      <c r="E1" s="34" t="s">
        <v>19</v>
      </c>
      <c r="F1" s="35" t="s">
        <v>18</v>
      </c>
      <c r="G1" s="34" t="s">
        <v>20</v>
      </c>
      <c r="H1" s="35" t="s">
        <v>18</v>
      </c>
      <c r="I1" s="34" t="s">
        <v>21</v>
      </c>
      <c r="J1" s="35" t="s">
        <v>18</v>
      </c>
      <c r="K1" s="34" t="s">
        <v>22</v>
      </c>
      <c r="L1" s="34" t="s">
        <v>23</v>
      </c>
      <c r="O1" s="34" t="s">
        <v>24</v>
      </c>
      <c r="Q1" s="34" t="s">
        <v>16</v>
      </c>
      <c r="S1" s="34" t="s">
        <v>17</v>
      </c>
      <c r="T1" s="35" t="s">
        <v>18</v>
      </c>
      <c r="U1" s="34" t="s">
        <v>3</v>
      </c>
      <c r="V1" s="35" t="s">
        <v>18</v>
      </c>
      <c r="W1" s="34" t="s">
        <v>20</v>
      </c>
      <c r="X1" s="35" t="s">
        <v>18</v>
      </c>
      <c r="Y1" s="34" t="s">
        <v>4</v>
      </c>
      <c r="Z1" s="35" t="s">
        <v>18</v>
      </c>
      <c r="AA1" s="34" t="s">
        <v>6</v>
      </c>
    </row>
    <row r="2" spans="2:27" ht="19.5" thickBot="1">
      <c r="B2" s="17">
        <v>39479</v>
      </c>
      <c r="C2" s="18">
        <v>279639</v>
      </c>
      <c r="D2" s="19">
        <v>2.1999999999999999E-2</v>
      </c>
      <c r="E2" s="18">
        <v>9746</v>
      </c>
      <c r="F2" s="19">
        <v>0.74199999999999999</v>
      </c>
      <c r="G2" s="18">
        <v>8210</v>
      </c>
      <c r="H2" s="19">
        <v>1.26</v>
      </c>
      <c r="I2" s="18">
        <v>3145</v>
      </c>
      <c r="J2" s="19">
        <v>8.6470000000000002</v>
      </c>
      <c r="K2" s="21" t="s">
        <v>57</v>
      </c>
      <c r="L2" s="27" t="s">
        <v>58</v>
      </c>
      <c r="N2" s="36"/>
      <c r="O2" s="37"/>
      <c r="P2" s="62">
        <v>44025</v>
      </c>
      <c r="Q2" s="17">
        <v>43952</v>
      </c>
      <c r="R2" s="66" t="s">
        <v>35</v>
      </c>
      <c r="S2" s="18">
        <v>113791</v>
      </c>
      <c r="T2" s="19">
        <v>0.29499999999999998</v>
      </c>
      <c r="U2" s="18">
        <v>10830</v>
      </c>
      <c r="V2" s="19">
        <v>0.68400000000000005</v>
      </c>
      <c r="W2" s="18">
        <v>10307</v>
      </c>
      <c r="X2" s="19">
        <v>0.68500000000000005</v>
      </c>
      <c r="Y2" s="18">
        <v>7054</v>
      </c>
      <c r="Z2" s="19">
        <v>0.7</v>
      </c>
      <c r="AA2" s="27" t="s">
        <v>47</v>
      </c>
    </row>
    <row r="3" spans="2:27" ht="19.5" thickBot="1">
      <c r="B3" s="22">
        <v>39845</v>
      </c>
      <c r="C3" s="23">
        <v>285169</v>
      </c>
      <c r="D3" s="25">
        <v>0.02</v>
      </c>
      <c r="E3" s="23">
        <v>11045</v>
      </c>
      <c r="F3" s="25">
        <v>0.13300000000000001</v>
      </c>
      <c r="G3" s="23">
        <v>7828</v>
      </c>
      <c r="H3" s="24">
        <v>-4.7E-2</v>
      </c>
      <c r="I3" s="23">
        <v>3269</v>
      </c>
      <c r="J3" s="25">
        <v>3.9E-2</v>
      </c>
      <c r="K3" s="26" t="s">
        <v>59</v>
      </c>
      <c r="L3" s="28" t="s">
        <v>60</v>
      </c>
      <c r="N3" s="36"/>
      <c r="O3" s="37"/>
      <c r="P3" s="62">
        <v>44116</v>
      </c>
      <c r="Q3" s="22">
        <v>44044</v>
      </c>
      <c r="R3" s="57" t="s">
        <v>40</v>
      </c>
      <c r="S3" s="23">
        <v>115688</v>
      </c>
      <c r="T3" s="25">
        <v>0.19800000000000001</v>
      </c>
      <c r="U3" s="23">
        <v>10709</v>
      </c>
      <c r="V3" s="25">
        <v>1.032</v>
      </c>
      <c r="W3" s="23">
        <v>10527</v>
      </c>
      <c r="X3" s="25">
        <v>1.054</v>
      </c>
      <c r="Y3" s="23">
        <v>5636</v>
      </c>
      <c r="Z3" s="25">
        <v>1.482</v>
      </c>
      <c r="AA3" s="28" t="s">
        <v>48</v>
      </c>
    </row>
    <row r="4" spans="2:27" ht="19.5" thickBot="1">
      <c r="B4" s="17">
        <v>40210</v>
      </c>
      <c r="C4" s="18">
        <v>282060</v>
      </c>
      <c r="D4" s="20">
        <v>-1.0999999999999999E-2</v>
      </c>
      <c r="E4" s="18">
        <v>13784</v>
      </c>
      <c r="F4" s="19">
        <v>0.248</v>
      </c>
      <c r="G4" s="18">
        <v>9024</v>
      </c>
      <c r="H4" s="19">
        <v>0.153</v>
      </c>
      <c r="I4" s="18">
        <v>2189</v>
      </c>
      <c r="J4" s="20">
        <v>-0.33</v>
      </c>
      <c r="K4" s="21" t="s">
        <v>61</v>
      </c>
      <c r="L4" s="27" t="s">
        <v>62</v>
      </c>
      <c r="N4" s="36"/>
      <c r="O4" s="37"/>
      <c r="P4" s="62">
        <v>44208</v>
      </c>
      <c r="Q4" s="22">
        <v>44136</v>
      </c>
      <c r="R4" s="57" t="s">
        <v>49</v>
      </c>
      <c r="S4" s="23">
        <v>105969</v>
      </c>
      <c r="T4" s="25">
        <v>9.1999999999999998E-2</v>
      </c>
      <c r="U4" s="23">
        <v>4699</v>
      </c>
      <c r="V4" s="24">
        <v>-1.4999999999999999E-2</v>
      </c>
      <c r="W4" s="23">
        <v>4544</v>
      </c>
      <c r="X4" s="25">
        <v>6.0999999999999999E-2</v>
      </c>
      <c r="Y4" s="23">
        <v>2751</v>
      </c>
      <c r="Z4" s="24">
        <v>-4.3999999999999997E-2</v>
      </c>
      <c r="AA4" s="28" t="s">
        <v>50</v>
      </c>
    </row>
    <row r="5" spans="2:27" ht="19.5" thickBot="1">
      <c r="B5" s="22">
        <v>40575</v>
      </c>
      <c r="C5" s="23">
        <v>275835</v>
      </c>
      <c r="D5" s="24">
        <v>-2.1999999999999999E-2</v>
      </c>
      <c r="E5" s="23">
        <v>16616</v>
      </c>
      <c r="F5" s="25">
        <v>0.20499999999999999</v>
      </c>
      <c r="G5" s="23">
        <v>13151</v>
      </c>
      <c r="H5" s="25">
        <v>0.45700000000000002</v>
      </c>
      <c r="I5" s="23">
        <v>6627</v>
      </c>
      <c r="J5" s="25">
        <v>2.0270000000000001</v>
      </c>
      <c r="K5" s="26" t="s">
        <v>63</v>
      </c>
      <c r="L5" s="28" t="s">
        <v>64</v>
      </c>
      <c r="N5" s="36"/>
      <c r="O5" s="37"/>
      <c r="P5" s="62">
        <v>44298</v>
      </c>
      <c r="Q5" s="22">
        <v>44228</v>
      </c>
      <c r="R5" s="57" t="s">
        <v>52</v>
      </c>
      <c r="S5" s="23">
        <v>106622</v>
      </c>
      <c r="T5" s="25">
        <v>0.14399999999999999</v>
      </c>
      <c r="U5" s="23">
        <v>4681</v>
      </c>
      <c r="V5" s="25">
        <v>0.30499999999999999</v>
      </c>
      <c r="W5" s="23">
        <v>4396</v>
      </c>
      <c r="X5" s="25">
        <v>0.29499999999999998</v>
      </c>
      <c r="Y5" s="23">
        <v>3208</v>
      </c>
      <c r="Z5" s="25">
        <v>0.26700000000000002</v>
      </c>
      <c r="AA5" s="28" t="s">
        <v>53</v>
      </c>
    </row>
    <row r="6" spans="2:27" ht="19.5" thickBot="1">
      <c r="B6" s="17">
        <v>40940</v>
      </c>
      <c r="C6" s="18">
        <v>281926</v>
      </c>
      <c r="D6" s="19">
        <v>2.1999999999999999E-2</v>
      </c>
      <c r="E6" s="18">
        <v>18683</v>
      </c>
      <c r="F6" s="19">
        <v>0.124</v>
      </c>
      <c r="G6" s="18">
        <v>16022</v>
      </c>
      <c r="H6" s="19">
        <v>0.218</v>
      </c>
      <c r="I6" s="18">
        <v>9299</v>
      </c>
      <c r="J6" s="19">
        <v>0.40300000000000002</v>
      </c>
      <c r="K6" s="21" t="s">
        <v>65</v>
      </c>
      <c r="L6" s="27" t="s">
        <v>66</v>
      </c>
      <c r="N6" s="36"/>
      <c r="O6" s="37"/>
      <c r="P6" s="62">
        <v>44389</v>
      </c>
      <c r="Q6" s="22">
        <v>44317</v>
      </c>
      <c r="R6" s="57" t="s">
        <v>35</v>
      </c>
      <c r="S6" s="23">
        <v>114635</v>
      </c>
      <c r="T6" s="25">
        <v>7.0000000000000001E-3</v>
      </c>
      <c r="U6" s="23">
        <v>9225</v>
      </c>
      <c r="V6" s="24">
        <v>-0.14799999999999999</v>
      </c>
      <c r="W6" s="23">
        <v>8603</v>
      </c>
      <c r="X6" s="24">
        <v>-0.16500000000000001</v>
      </c>
      <c r="Y6" s="23">
        <v>5817</v>
      </c>
      <c r="Z6" s="24">
        <v>-0.17499999999999999</v>
      </c>
      <c r="AA6" s="28" t="s">
        <v>54</v>
      </c>
    </row>
    <row r="7" spans="2:27" ht="19.5" thickBot="1">
      <c r="B7" s="22">
        <v>41306</v>
      </c>
      <c r="C7" s="23">
        <v>271868</v>
      </c>
      <c r="D7" s="24">
        <v>-3.5999999999999997E-2</v>
      </c>
      <c r="E7" s="23">
        <v>16335</v>
      </c>
      <c r="F7" s="24">
        <v>-0.126</v>
      </c>
      <c r="G7" s="23">
        <v>14300</v>
      </c>
      <c r="H7" s="24">
        <v>-0.107</v>
      </c>
      <c r="I7" s="23">
        <v>7599</v>
      </c>
      <c r="J7" s="24">
        <v>-0.183</v>
      </c>
      <c r="K7" s="26" t="s">
        <v>67</v>
      </c>
      <c r="L7" s="28" t="s">
        <v>68</v>
      </c>
      <c r="N7" s="36">
        <v>41306</v>
      </c>
      <c r="O7" s="37" t="s">
        <v>42</v>
      </c>
      <c r="P7" s="62">
        <v>44481</v>
      </c>
      <c r="Q7" s="22">
        <v>44409</v>
      </c>
      <c r="R7" s="57" t="s">
        <v>40</v>
      </c>
      <c r="S7" s="23">
        <v>112040</v>
      </c>
      <c r="T7" s="24">
        <v>-3.2000000000000001E-2</v>
      </c>
      <c r="U7" s="23">
        <v>6805</v>
      </c>
      <c r="V7" s="24">
        <v>-0.36499999999999999</v>
      </c>
      <c r="W7" s="23">
        <v>6551</v>
      </c>
      <c r="X7" s="24">
        <v>-0.378</v>
      </c>
      <c r="Y7" s="23">
        <v>4300</v>
      </c>
      <c r="Z7" s="24">
        <v>-0.23699999999999999</v>
      </c>
      <c r="AA7" s="28" t="s">
        <v>55</v>
      </c>
    </row>
    <row r="8" spans="2:27" ht="19.5" thickBot="1">
      <c r="B8" s="17">
        <v>41671</v>
      </c>
      <c r="C8" s="18">
        <v>273797</v>
      </c>
      <c r="D8" s="19">
        <v>7.0000000000000001E-3</v>
      </c>
      <c r="E8" s="18">
        <v>11990</v>
      </c>
      <c r="F8" s="20">
        <v>-0.26600000000000001</v>
      </c>
      <c r="G8" s="18">
        <v>10251</v>
      </c>
      <c r="H8" s="20">
        <v>-0.28299999999999997</v>
      </c>
      <c r="I8" s="18">
        <v>1190</v>
      </c>
      <c r="J8" s="20">
        <v>-0.84299999999999997</v>
      </c>
      <c r="K8" s="21" t="s">
        <v>69</v>
      </c>
      <c r="L8" s="27" t="s">
        <v>70</v>
      </c>
      <c r="N8" s="36">
        <v>41671</v>
      </c>
      <c r="O8" s="37" t="s">
        <v>42</v>
      </c>
      <c r="P8" s="62">
        <v>44572</v>
      </c>
      <c r="Q8" s="17">
        <v>44501</v>
      </c>
      <c r="R8" s="66" t="s">
        <v>49</v>
      </c>
      <c r="S8" s="18">
        <v>108649</v>
      </c>
      <c r="T8" s="19">
        <v>2.5000000000000001E-2</v>
      </c>
      <c r="U8" s="18">
        <v>5725</v>
      </c>
      <c r="V8" s="19">
        <v>0.218</v>
      </c>
      <c r="W8" s="18">
        <v>5300</v>
      </c>
      <c r="X8" s="19">
        <v>0.16600000000000001</v>
      </c>
      <c r="Y8" s="18">
        <v>3604</v>
      </c>
      <c r="Z8" s="19">
        <v>0.31</v>
      </c>
      <c r="AA8" s="27" t="s">
        <v>89</v>
      </c>
    </row>
    <row r="9" spans="2:27" ht="19.5" thickBot="1">
      <c r="B9" s="22">
        <v>42036</v>
      </c>
      <c r="C9" s="23">
        <v>280316</v>
      </c>
      <c r="D9" s="25">
        <v>2.4E-2</v>
      </c>
      <c r="E9" s="23">
        <v>11837</v>
      </c>
      <c r="F9" s="24">
        <v>-1.2999999999999999E-2</v>
      </c>
      <c r="G9" s="23">
        <v>9938</v>
      </c>
      <c r="H9" s="24">
        <v>-3.1E-2</v>
      </c>
      <c r="I9" s="23">
        <v>5544</v>
      </c>
      <c r="J9" s="25">
        <v>3.6589999999999998</v>
      </c>
      <c r="K9" s="26" t="s">
        <v>71</v>
      </c>
      <c r="L9" s="28" t="s">
        <v>72</v>
      </c>
      <c r="N9" s="36">
        <v>42036</v>
      </c>
      <c r="O9" s="37" t="s">
        <v>34</v>
      </c>
      <c r="P9" s="62">
        <v>44662</v>
      </c>
      <c r="Q9" s="22">
        <v>44593</v>
      </c>
      <c r="R9" s="57" t="s">
        <v>52</v>
      </c>
      <c r="S9" s="23">
        <v>105898</v>
      </c>
      <c r="T9" s="24">
        <v>-7.0000000000000001E-3</v>
      </c>
      <c r="U9" s="23">
        <v>4033</v>
      </c>
      <c r="V9" s="24">
        <v>-0.13800000000000001</v>
      </c>
      <c r="W9" s="23">
        <v>3752</v>
      </c>
      <c r="X9" s="24">
        <v>-0.14699999999999999</v>
      </c>
      <c r="Y9" s="23">
        <v>1869</v>
      </c>
      <c r="Z9" s="24">
        <v>-0.41699999999999998</v>
      </c>
      <c r="AA9" s="28" t="s">
        <v>90</v>
      </c>
    </row>
    <row r="10" spans="2:27" ht="19.5" thickBot="1">
      <c r="B10" s="17">
        <v>42401</v>
      </c>
      <c r="C10" s="18">
        <v>302934</v>
      </c>
      <c r="D10" s="19">
        <v>8.1000000000000003E-2</v>
      </c>
      <c r="E10" s="18">
        <v>14568</v>
      </c>
      <c r="F10" s="19">
        <v>0.23100000000000001</v>
      </c>
      <c r="G10" s="18">
        <v>12911</v>
      </c>
      <c r="H10" s="19">
        <v>0.29899999999999999</v>
      </c>
      <c r="I10" s="18">
        <v>6044</v>
      </c>
      <c r="J10" s="19">
        <v>0.09</v>
      </c>
      <c r="K10" s="21" t="s">
        <v>73</v>
      </c>
      <c r="L10" s="27" t="s">
        <v>74</v>
      </c>
      <c r="N10" s="36">
        <v>42401</v>
      </c>
      <c r="O10" s="37" t="s">
        <v>43</v>
      </c>
      <c r="P10" s="62">
        <v>44753</v>
      </c>
      <c r="Q10" s="22">
        <v>44682</v>
      </c>
      <c r="R10" s="57" t="s">
        <v>35</v>
      </c>
      <c r="S10" s="23">
        <v>111415</v>
      </c>
      <c r="T10" s="24">
        <v>-2.8000000000000001E-2</v>
      </c>
      <c r="U10" s="23">
        <v>7863</v>
      </c>
      <c r="V10" s="24">
        <v>-0.14799999999999999</v>
      </c>
      <c r="W10" s="23">
        <v>7341</v>
      </c>
      <c r="X10" s="24">
        <v>-0.14699999999999999</v>
      </c>
      <c r="Y10" s="23">
        <v>4974</v>
      </c>
      <c r="Z10" s="24">
        <v>-0.14499999999999999</v>
      </c>
      <c r="AA10" s="28" t="s">
        <v>91</v>
      </c>
    </row>
    <row r="11" spans="2:27" ht="19.5" thickBot="1">
      <c r="B11" s="22">
        <v>42767</v>
      </c>
      <c r="C11" s="23">
        <v>304789</v>
      </c>
      <c r="D11" s="25">
        <v>6.0000000000000001E-3</v>
      </c>
      <c r="E11" s="23">
        <v>16081</v>
      </c>
      <c r="F11" s="25">
        <v>0.104</v>
      </c>
      <c r="G11" s="23">
        <v>14562</v>
      </c>
      <c r="H11" s="25">
        <v>0.128</v>
      </c>
      <c r="I11" s="23">
        <v>6072</v>
      </c>
      <c r="J11" s="25">
        <v>5.0000000000000001E-3</v>
      </c>
      <c r="K11" s="26" t="s">
        <v>75</v>
      </c>
      <c r="L11" s="28" t="s">
        <v>76</v>
      </c>
      <c r="N11" s="36">
        <v>42767</v>
      </c>
      <c r="O11" s="37" t="s">
        <v>44</v>
      </c>
      <c r="P11" s="62">
        <v>44845</v>
      </c>
      <c r="Q11" s="22">
        <v>44774</v>
      </c>
      <c r="R11" s="57" t="s">
        <v>40</v>
      </c>
      <c r="S11" s="23">
        <v>110809</v>
      </c>
      <c r="T11" s="24">
        <v>-1.0999999999999999E-2</v>
      </c>
      <c r="U11" s="23">
        <v>5636</v>
      </c>
      <c r="V11" s="24">
        <v>-0.17199999999999999</v>
      </c>
      <c r="W11" s="23">
        <v>5455</v>
      </c>
      <c r="X11" s="24">
        <v>-0.16700000000000001</v>
      </c>
      <c r="Y11" s="23">
        <v>3548</v>
      </c>
      <c r="Z11" s="24">
        <v>-0.17499999999999999</v>
      </c>
      <c r="AA11" s="28" t="s">
        <v>92</v>
      </c>
    </row>
    <row r="12" spans="2:27" ht="19.5" thickBot="1">
      <c r="B12" s="17">
        <v>43132</v>
      </c>
      <c r="C12" s="18">
        <v>316081</v>
      </c>
      <c r="D12" s="19">
        <v>3.6999999999999998E-2</v>
      </c>
      <c r="E12" s="18">
        <v>17372</v>
      </c>
      <c r="F12" s="19">
        <v>0.08</v>
      </c>
      <c r="G12" s="18">
        <v>16170</v>
      </c>
      <c r="H12" s="19">
        <v>0.11</v>
      </c>
      <c r="I12" s="18">
        <v>10031</v>
      </c>
      <c r="J12" s="19">
        <v>0.65200000000000002</v>
      </c>
      <c r="K12" s="21" t="s">
        <v>77</v>
      </c>
      <c r="L12" s="27" t="s">
        <v>78</v>
      </c>
      <c r="N12" s="36">
        <v>43132</v>
      </c>
      <c r="O12" s="37" t="s">
        <v>33</v>
      </c>
      <c r="P12" s="62">
        <v>44937</v>
      </c>
      <c r="Q12" s="22">
        <v>44866</v>
      </c>
      <c r="R12" s="57" t="s">
        <v>49</v>
      </c>
      <c r="S12" s="23">
        <v>108579</v>
      </c>
      <c r="T12" s="24">
        <v>-1E-3</v>
      </c>
      <c r="U12" s="23">
        <v>4417</v>
      </c>
      <c r="V12" s="24">
        <v>-0.22800000000000001</v>
      </c>
      <c r="W12" s="23">
        <v>3919</v>
      </c>
      <c r="X12" s="24">
        <v>-0.26100000000000001</v>
      </c>
      <c r="Y12" s="23">
        <v>2502</v>
      </c>
      <c r="Z12" s="24">
        <v>-0.30599999999999999</v>
      </c>
      <c r="AA12" s="28" t="s">
        <v>93</v>
      </c>
    </row>
    <row r="13" spans="2:27" ht="19.5" thickBot="1">
      <c r="B13" s="22">
        <v>43497</v>
      </c>
      <c r="C13" s="23">
        <v>333496</v>
      </c>
      <c r="D13" s="25">
        <v>5.5E-2</v>
      </c>
      <c r="E13" s="23">
        <v>19891</v>
      </c>
      <c r="F13" s="25">
        <v>0.14499999999999999</v>
      </c>
      <c r="G13" s="23">
        <v>18772</v>
      </c>
      <c r="H13" s="25">
        <v>0.161</v>
      </c>
      <c r="I13" s="23">
        <v>10854</v>
      </c>
      <c r="J13" s="25">
        <v>8.2000000000000003E-2</v>
      </c>
      <c r="K13" s="26" t="s">
        <v>79</v>
      </c>
      <c r="L13" s="28" t="s">
        <v>80</v>
      </c>
      <c r="N13" s="36">
        <v>43497</v>
      </c>
      <c r="O13" s="37" t="s">
        <v>45</v>
      </c>
      <c r="P13" s="62">
        <v>45027</v>
      </c>
      <c r="Q13" s="22">
        <v>44958</v>
      </c>
      <c r="R13" s="57" t="s">
        <v>52</v>
      </c>
      <c r="S13" s="23">
        <v>108221</v>
      </c>
      <c r="T13" s="25">
        <v>2.1999999999999999E-2</v>
      </c>
      <c r="U13" s="23">
        <v>4103</v>
      </c>
      <c r="V13" s="25">
        <v>1.7000000000000001E-2</v>
      </c>
      <c r="W13" s="23">
        <v>4017</v>
      </c>
      <c r="X13" s="25">
        <v>7.0999999999999994E-2</v>
      </c>
      <c r="Y13" s="23">
        <v>2211</v>
      </c>
      <c r="Z13" s="25">
        <v>0.183</v>
      </c>
      <c r="AA13" s="28" t="s">
        <v>96</v>
      </c>
    </row>
    <row r="14" spans="2:27" ht="19.5" thickBot="1">
      <c r="B14" s="17">
        <v>43862</v>
      </c>
      <c r="C14" s="18">
        <v>374644</v>
      </c>
      <c r="D14" s="19">
        <v>0.123</v>
      </c>
      <c r="E14" s="18">
        <v>20060</v>
      </c>
      <c r="F14" s="19">
        <v>8.9999999999999993E-3</v>
      </c>
      <c r="G14" s="18">
        <v>18919</v>
      </c>
      <c r="H14" s="19">
        <v>8.0000000000000002E-3</v>
      </c>
      <c r="I14" s="18">
        <v>11830</v>
      </c>
      <c r="J14" s="19">
        <v>0.09</v>
      </c>
      <c r="K14" s="21" t="s">
        <v>81</v>
      </c>
      <c r="L14" s="27" t="s">
        <v>82</v>
      </c>
      <c r="N14" s="36">
        <v>43862</v>
      </c>
      <c r="O14" s="37" t="s">
        <v>46</v>
      </c>
      <c r="P14" s="62">
        <v>45118</v>
      </c>
      <c r="Q14" s="22">
        <v>45047</v>
      </c>
      <c r="R14" s="57" t="s">
        <v>35</v>
      </c>
      <c r="S14" s="23">
        <v>115080</v>
      </c>
      <c r="T14" s="25">
        <v>3.3000000000000002E-2</v>
      </c>
      <c r="U14" s="23">
        <v>8194</v>
      </c>
      <c r="V14" s="25">
        <v>4.2000000000000003E-2</v>
      </c>
      <c r="W14" s="23">
        <v>7709</v>
      </c>
      <c r="X14" s="25">
        <v>0.05</v>
      </c>
      <c r="Y14" s="23">
        <v>5523</v>
      </c>
      <c r="Z14" s="25">
        <v>0.11</v>
      </c>
      <c r="AA14" s="28" t="s">
        <v>97</v>
      </c>
    </row>
    <row r="15" spans="2:27" ht="19.5" thickBot="1">
      <c r="B15" s="22">
        <v>44228</v>
      </c>
      <c r="C15" s="23">
        <v>442070</v>
      </c>
      <c r="D15" s="25">
        <v>0.18</v>
      </c>
      <c r="E15" s="23">
        <v>30919</v>
      </c>
      <c r="F15" s="25">
        <v>0.54100000000000004</v>
      </c>
      <c r="G15" s="23">
        <v>29774</v>
      </c>
      <c r="H15" s="25">
        <v>0.57399999999999995</v>
      </c>
      <c r="I15" s="23">
        <v>18649</v>
      </c>
      <c r="J15" s="25">
        <v>0.57599999999999996</v>
      </c>
      <c r="K15" s="26" t="s">
        <v>83</v>
      </c>
      <c r="L15" s="28" t="s">
        <v>84</v>
      </c>
      <c r="N15" s="36">
        <v>44228</v>
      </c>
      <c r="O15" s="37" t="s">
        <v>51</v>
      </c>
      <c r="P15" s="62">
        <v>45210</v>
      </c>
      <c r="Q15" s="22">
        <v>45139</v>
      </c>
      <c r="R15" s="57" t="s">
        <v>40</v>
      </c>
      <c r="S15" s="23">
        <v>123130</v>
      </c>
      <c r="T15" s="25">
        <v>0.111</v>
      </c>
      <c r="U15" s="23">
        <v>7434</v>
      </c>
      <c r="V15" s="25">
        <v>0.31900000000000001</v>
      </c>
      <c r="W15" s="23">
        <v>7250</v>
      </c>
      <c r="X15" s="25">
        <v>0.32900000000000001</v>
      </c>
      <c r="Y15" s="23">
        <v>4730</v>
      </c>
      <c r="Z15" s="25">
        <v>0.33300000000000002</v>
      </c>
      <c r="AA15" s="28" t="s">
        <v>98</v>
      </c>
    </row>
    <row r="16" spans="2:27" ht="19.5" thickBot="1">
      <c r="B16" s="17">
        <v>44593</v>
      </c>
      <c r="C16" s="18">
        <v>441222</v>
      </c>
      <c r="D16" s="20">
        <v>-2E-3</v>
      </c>
      <c r="E16" s="18">
        <v>25788</v>
      </c>
      <c r="F16" s="20">
        <v>-0.16600000000000001</v>
      </c>
      <c r="G16" s="18">
        <v>24206</v>
      </c>
      <c r="H16" s="20">
        <v>-0.187</v>
      </c>
      <c r="I16" s="18">
        <v>15590</v>
      </c>
      <c r="J16" s="20">
        <v>-0.16400000000000001</v>
      </c>
      <c r="K16" s="21" t="s">
        <v>85</v>
      </c>
      <c r="L16" s="27" t="s">
        <v>86</v>
      </c>
      <c r="N16" s="36">
        <v>44593</v>
      </c>
      <c r="O16" s="37" t="s">
        <v>87</v>
      </c>
      <c r="P16" s="62">
        <v>45302</v>
      </c>
      <c r="Q16" s="22">
        <v>45231</v>
      </c>
      <c r="R16" s="57" t="s">
        <v>49</v>
      </c>
      <c r="S16" s="23">
        <v>117840</v>
      </c>
      <c r="T16" s="25">
        <v>8.5000000000000006E-2</v>
      </c>
      <c r="U16" s="23">
        <v>4746</v>
      </c>
      <c r="V16" s="25">
        <v>7.3999999999999996E-2</v>
      </c>
      <c r="W16" s="23">
        <v>4099</v>
      </c>
      <c r="X16" s="25">
        <v>4.5999999999999999E-2</v>
      </c>
      <c r="Y16" s="23">
        <v>2621</v>
      </c>
      <c r="Z16" s="25">
        <v>4.8000000000000001E-2</v>
      </c>
      <c r="AA16" s="28" t="s">
        <v>99</v>
      </c>
    </row>
    <row r="17" spans="2:27" ht="19.5" thickBot="1">
      <c r="B17" s="22">
        <v>44958</v>
      </c>
      <c r="C17" s="23">
        <v>439024</v>
      </c>
      <c r="D17" s="24">
        <v>-5.0000000000000001E-3</v>
      </c>
      <c r="E17" s="23">
        <v>22019</v>
      </c>
      <c r="F17" s="24">
        <v>-0.14599999999999999</v>
      </c>
      <c r="G17" s="23">
        <v>20732</v>
      </c>
      <c r="H17" s="24">
        <v>-0.14399999999999999</v>
      </c>
      <c r="I17" s="23">
        <v>13235</v>
      </c>
      <c r="J17" s="24">
        <v>-0.151</v>
      </c>
      <c r="K17" s="26" t="s">
        <v>94</v>
      </c>
      <c r="L17" s="28" t="s">
        <v>95</v>
      </c>
      <c r="N17" s="36">
        <v>44958</v>
      </c>
      <c r="O17" s="37" t="s">
        <v>88</v>
      </c>
      <c r="P17" s="62">
        <v>45392</v>
      </c>
      <c r="Q17" s="22">
        <v>45323</v>
      </c>
      <c r="R17" s="57" t="s">
        <v>52</v>
      </c>
      <c r="S17" s="23">
        <v>116605</v>
      </c>
      <c r="T17" s="25">
        <v>7.6999999999999999E-2</v>
      </c>
      <c r="U17" s="23">
        <v>3723</v>
      </c>
      <c r="V17" s="24">
        <v>-9.2999999999999999E-2</v>
      </c>
      <c r="W17" s="23">
        <v>3540</v>
      </c>
      <c r="X17" s="24">
        <v>-0.11899999999999999</v>
      </c>
      <c r="Y17" s="23">
        <v>1180</v>
      </c>
      <c r="Z17" s="24">
        <v>-0.46600000000000003</v>
      </c>
      <c r="AA17" s="28" t="s">
        <v>102</v>
      </c>
    </row>
    <row r="18" spans="2:27" ht="19.5" thickBot="1">
      <c r="B18" s="17">
        <v>45323</v>
      </c>
      <c r="C18" s="18">
        <v>472655</v>
      </c>
      <c r="D18" s="19">
        <v>7.6999999999999999E-2</v>
      </c>
      <c r="E18" s="18">
        <v>24097</v>
      </c>
      <c r="F18" s="19">
        <v>9.4E-2</v>
      </c>
      <c r="G18" s="18">
        <v>22598</v>
      </c>
      <c r="H18" s="19">
        <v>0.09</v>
      </c>
      <c r="I18" s="18">
        <v>14054</v>
      </c>
      <c r="J18" s="19">
        <v>6.2E-2</v>
      </c>
      <c r="K18" s="21" t="s">
        <v>100</v>
      </c>
      <c r="L18" s="27" t="s">
        <v>101</v>
      </c>
      <c r="N18" s="36">
        <v>45689</v>
      </c>
      <c r="O18" s="37" t="s">
        <v>106</v>
      </c>
      <c r="P18" s="62">
        <v>45484</v>
      </c>
      <c r="Q18" s="17">
        <v>45413</v>
      </c>
      <c r="R18" s="66" t="s">
        <v>35</v>
      </c>
      <c r="S18" s="18">
        <v>125505</v>
      </c>
      <c r="T18" s="19">
        <v>9.0999999999999998E-2</v>
      </c>
      <c r="U18" s="18">
        <v>7827</v>
      </c>
      <c r="V18" s="20">
        <v>-4.4999999999999998E-2</v>
      </c>
      <c r="W18" s="18">
        <v>7290</v>
      </c>
      <c r="X18" s="20">
        <v>-5.3999999999999999E-2</v>
      </c>
      <c r="Y18" s="18">
        <v>4764</v>
      </c>
      <c r="Z18" s="20">
        <v>-0.13700000000000001</v>
      </c>
      <c r="AA18" s="27" t="s">
        <v>103</v>
      </c>
    </row>
    <row r="19" spans="2:27" ht="19.5" thickBot="1">
      <c r="B19" s="22">
        <v>45689</v>
      </c>
      <c r="C19" s="23">
        <v>501403</v>
      </c>
      <c r="D19" s="25">
        <v>6.0999999999999999E-2</v>
      </c>
      <c r="E19" s="23">
        <v>25001</v>
      </c>
      <c r="F19" s="25">
        <v>3.7999999999999999E-2</v>
      </c>
      <c r="G19" s="23">
        <v>23306</v>
      </c>
      <c r="H19" s="25">
        <v>3.1E-2</v>
      </c>
      <c r="I19" s="23">
        <v>14210</v>
      </c>
      <c r="J19" s="25">
        <v>1.0999999999999999E-2</v>
      </c>
      <c r="K19" s="26" t="s">
        <v>109</v>
      </c>
      <c r="L19" s="28" t="s">
        <v>110</v>
      </c>
      <c r="N19" s="38" t="s">
        <v>107</v>
      </c>
      <c r="O19" s="37" t="s">
        <v>108</v>
      </c>
      <c r="P19" s="62">
        <v>45575</v>
      </c>
      <c r="Q19" s="22">
        <v>45505</v>
      </c>
      <c r="R19" s="57" t="s">
        <v>40</v>
      </c>
      <c r="S19" s="23">
        <v>131107</v>
      </c>
      <c r="T19" s="25">
        <v>6.5000000000000002E-2</v>
      </c>
      <c r="U19" s="23">
        <v>8077</v>
      </c>
      <c r="V19" s="25">
        <v>8.5999999999999993E-2</v>
      </c>
      <c r="W19" s="23">
        <v>8098</v>
      </c>
      <c r="X19" s="25">
        <v>0.11700000000000001</v>
      </c>
      <c r="Y19" s="23">
        <v>4461</v>
      </c>
      <c r="Z19" s="24">
        <v>-5.7000000000000002E-2</v>
      </c>
      <c r="AA19" s="28" t="s">
        <v>104</v>
      </c>
    </row>
    <row r="20" spans="2:27" ht="19.5" thickBot="1">
      <c r="B20" s="66" t="s">
        <v>111</v>
      </c>
      <c r="C20" s="18">
        <v>523600</v>
      </c>
      <c r="D20" s="19">
        <v>4.3999999999999997E-2</v>
      </c>
      <c r="E20" s="18">
        <v>25600</v>
      </c>
      <c r="F20" s="19">
        <v>2.4E-2</v>
      </c>
      <c r="G20" s="18">
        <v>24000</v>
      </c>
      <c r="H20" s="19">
        <v>0.03</v>
      </c>
      <c r="I20" s="18">
        <v>14500</v>
      </c>
      <c r="J20" s="19">
        <v>0.02</v>
      </c>
      <c r="K20" s="21" t="s">
        <v>112</v>
      </c>
      <c r="L20" s="27" t="s">
        <v>36</v>
      </c>
      <c r="P20" s="62">
        <v>45667</v>
      </c>
      <c r="Q20" s="22">
        <v>45597</v>
      </c>
      <c r="R20" s="57" t="s">
        <v>49</v>
      </c>
      <c r="S20" s="23">
        <v>122117</v>
      </c>
      <c r="T20" s="25">
        <v>3.5999999999999997E-2</v>
      </c>
      <c r="U20" s="23">
        <v>4881</v>
      </c>
      <c r="V20" s="25">
        <v>2.8000000000000001E-2</v>
      </c>
      <c r="W20" s="23">
        <v>4022</v>
      </c>
      <c r="X20" s="24">
        <v>-1.9E-2</v>
      </c>
      <c r="Y20" s="23">
        <v>2466</v>
      </c>
      <c r="Z20" s="24">
        <v>-5.8999999999999997E-2</v>
      </c>
      <c r="AA20" s="28" t="s">
        <v>105</v>
      </c>
    </row>
    <row r="21" spans="2:27" ht="19.5" thickBot="1">
      <c r="P21" s="62">
        <v>45758</v>
      </c>
      <c r="Q21" s="22">
        <v>45689</v>
      </c>
      <c r="R21" s="57" t="s">
        <v>52</v>
      </c>
      <c r="S21" s="23">
        <v>122674</v>
      </c>
      <c r="T21" s="25">
        <v>5.1999999999999998E-2</v>
      </c>
      <c r="U21" s="23">
        <v>4216</v>
      </c>
      <c r="V21" s="25">
        <v>0.13200000000000001</v>
      </c>
      <c r="W21" s="23">
        <v>3896</v>
      </c>
      <c r="X21" s="25">
        <v>0.10100000000000001</v>
      </c>
      <c r="Y21" s="23">
        <v>2519</v>
      </c>
      <c r="Z21" s="25">
        <v>1.135</v>
      </c>
      <c r="AA21" s="28" t="s">
        <v>113</v>
      </c>
    </row>
    <row r="22" spans="2:27" ht="19.5" thickBot="1">
      <c r="P22" s="62">
        <v>45848</v>
      </c>
      <c r="Q22" s="57" t="s">
        <v>114</v>
      </c>
      <c r="R22" s="57" t="s">
        <v>35</v>
      </c>
      <c r="S22" s="23">
        <v>130789</v>
      </c>
      <c r="T22" s="25">
        <v>4.2000000000000003E-2</v>
      </c>
      <c r="U22" s="23">
        <v>7109</v>
      </c>
      <c r="V22" s="24">
        <v>-9.1999999999999998E-2</v>
      </c>
      <c r="W22" s="23">
        <v>6451</v>
      </c>
      <c r="X22" s="24">
        <v>-0.115</v>
      </c>
      <c r="Y22" s="23">
        <v>4373</v>
      </c>
      <c r="Z22" s="24">
        <v>-8.2000000000000003E-2</v>
      </c>
      <c r="AA22" s="28" t="s">
        <v>115</v>
      </c>
    </row>
    <row r="23" spans="2:27" ht="19.5" thickBot="1">
      <c r="P23" s="62">
        <v>45939</v>
      </c>
      <c r="Q23" s="22">
        <v>45870</v>
      </c>
      <c r="R23" s="57" t="s">
        <v>40</v>
      </c>
      <c r="S23" s="23">
        <v>134260</v>
      </c>
      <c r="T23" s="25">
        <v>2.4E-2</v>
      </c>
      <c r="U23" s="23">
        <v>7593</v>
      </c>
      <c r="V23" s="24">
        <v>-0.06</v>
      </c>
      <c r="W23" s="23">
        <v>7279</v>
      </c>
      <c r="X23" s="24">
        <v>-0.10100000000000001</v>
      </c>
      <c r="Y23" s="23">
        <v>4353</v>
      </c>
      <c r="Z23" s="24">
        <v>-2.4E-2</v>
      </c>
      <c r="AA23" s="28" t="s">
        <v>116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テンプレート</vt:lpstr>
      <vt:lpstr>コピー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2025-10-25T01:11:26Z</dcterms:created>
  <dcterms:modified xsi:type="dcterms:W3CDTF">2025-10-25T01:13:09Z</dcterms:modified>
</cp:coreProperties>
</file>