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6DAFF16A-FC06-4D88-A609-08E4CE56C5CC}" xr6:coauthVersionLast="47" xr6:coauthVersionMax="47" xr10:uidLastSave="{00000000-0000-0000-0000-000000000000}"/>
  <bookViews>
    <workbookView xWindow="1875" yWindow="285" windowWidth="26310" windowHeight="15465" xr2:uid="{00000000-000D-0000-FFFF-FFFF00000000}"/>
  </bookViews>
  <sheets>
    <sheet name="テンプレート" sheetId="3" r:id="rId1"/>
    <sheet name="コピー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3" l="1"/>
  <c r="J20" i="3"/>
  <c r="H20" i="3"/>
  <c r="F20" i="3"/>
  <c r="N20" i="3"/>
  <c r="C34" i="3"/>
  <c r="D34" i="3"/>
  <c r="E34" i="3"/>
  <c r="F34" i="3"/>
  <c r="H34" i="3"/>
  <c r="J34" i="3"/>
  <c r="L34" i="3"/>
  <c r="C35" i="3"/>
  <c r="D35" i="3"/>
  <c r="E35" i="3"/>
  <c r="F35" i="3"/>
  <c r="H35" i="3"/>
  <c r="I35" i="3" s="1"/>
  <c r="J35" i="3"/>
  <c r="L35" i="3"/>
  <c r="C36" i="3"/>
  <c r="D36" i="3"/>
  <c r="E36" i="3"/>
  <c r="F36" i="3"/>
  <c r="K36" i="3" s="1"/>
  <c r="H36" i="3"/>
  <c r="J36" i="3"/>
  <c r="L36" i="3"/>
  <c r="C33" i="3"/>
  <c r="D33" i="3"/>
  <c r="E33" i="3"/>
  <c r="F33" i="3"/>
  <c r="H33" i="3"/>
  <c r="J33" i="3"/>
  <c r="L33" i="3"/>
  <c r="V2" i="3"/>
  <c r="U2" i="3"/>
  <c r="T2" i="3"/>
  <c r="S2" i="3"/>
  <c r="Q2" i="3"/>
  <c r="M2" i="3"/>
  <c r="F2" i="3"/>
  <c r="E2" i="3"/>
  <c r="U19" i="3"/>
  <c r="E19" i="3"/>
  <c r="F19" i="3"/>
  <c r="H19" i="3"/>
  <c r="H2" i="3" s="1"/>
  <c r="J19" i="3"/>
  <c r="J2" i="3" s="1"/>
  <c r="L19" i="3"/>
  <c r="N19" i="3" s="1"/>
  <c r="M19" i="3"/>
  <c r="O19" i="3" s="1"/>
  <c r="Q19" i="3"/>
  <c r="R19" i="3"/>
  <c r="U10" i="3"/>
  <c r="U11" i="3"/>
  <c r="U12" i="3"/>
  <c r="U13" i="3"/>
  <c r="U14" i="3"/>
  <c r="U15" i="3"/>
  <c r="U16" i="3"/>
  <c r="U17" i="3"/>
  <c r="U18" i="3"/>
  <c r="U9" i="3"/>
  <c r="R12" i="3"/>
  <c r="R13" i="3"/>
  <c r="Q14" i="3"/>
  <c r="Q15" i="3"/>
  <c r="Q16" i="3"/>
  <c r="Q17" i="3"/>
  <c r="Q18" i="3"/>
  <c r="Q12" i="3"/>
  <c r="R14" i="3" s="1"/>
  <c r="K33" i="3" l="1"/>
  <c r="K35" i="3"/>
  <c r="L2" i="3"/>
  <c r="C19" i="3"/>
  <c r="C20" i="3" s="1"/>
  <c r="C21" i="3" s="1"/>
  <c r="K19" i="3"/>
  <c r="K2" i="3" s="1"/>
  <c r="I19" i="3"/>
  <c r="I2" i="3" s="1"/>
  <c r="G20" i="3"/>
  <c r="A12" i="3" s="1"/>
  <c r="K20" i="3"/>
  <c r="I20" i="3"/>
  <c r="K34" i="3"/>
  <c r="I36" i="3"/>
  <c r="I34" i="3"/>
  <c r="I33" i="3"/>
  <c r="P19" i="3"/>
  <c r="A6" i="3" l="1"/>
  <c r="F21" i="3" l="1"/>
  <c r="H18" i="3"/>
  <c r="H21" i="3" l="1"/>
  <c r="J21" i="3"/>
  <c r="L11" i="3"/>
  <c r="N11" i="3" s="1"/>
  <c r="Q13" i="3" l="1"/>
  <c r="R15" i="3" s="1"/>
  <c r="M10" i="3"/>
  <c r="M11" i="3"/>
  <c r="M12" i="3"/>
  <c r="M13" i="3"/>
  <c r="M14" i="3"/>
  <c r="M15" i="3"/>
  <c r="M16" i="3"/>
  <c r="M17" i="3"/>
  <c r="M18" i="3"/>
  <c r="L10" i="3"/>
  <c r="L12" i="3"/>
  <c r="L13" i="3"/>
  <c r="L14" i="3"/>
  <c r="L15" i="3"/>
  <c r="L16" i="3"/>
  <c r="L17" i="3"/>
  <c r="L18" i="3"/>
  <c r="J10" i="3"/>
  <c r="J11" i="3"/>
  <c r="C11" i="3" s="1"/>
  <c r="J12" i="3"/>
  <c r="J13" i="3"/>
  <c r="J14" i="3"/>
  <c r="J15" i="3"/>
  <c r="J16" i="3"/>
  <c r="J17" i="3"/>
  <c r="J18" i="3"/>
  <c r="J9" i="3"/>
  <c r="H10" i="3"/>
  <c r="H11" i="3"/>
  <c r="H12" i="3"/>
  <c r="H13" i="3"/>
  <c r="H14" i="3"/>
  <c r="H15" i="3"/>
  <c r="H16" i="3"/>
  <c r="H17" i="3"/>
  <c r="H9" i="3"/>
  <c r="F10" i="3"/>
  <c r="F11" i="3"/>
  <c r="F12" i="3"/>
  <c r="F13" i="3"/>
  <c r="F14" i="3"/>
  <c r="F15" i="3"/>
  <c r="F16" i="3"/>
  <c r="F17" i="3"/>
  <c r="F18" i="3"/>
  <c r="G19" i="3" s="1"/>
  <c r="G2" i="3" s="1"/>
  <c r="F9" i="3"/>
  <c r="E10" i="3"/>
  <c r="E11" i="3"/>
  <c r="E12" i="3"/>
  <c r="E13" i="3"/>
  <c r="E14" i="3"/>
  <c r="E15" i="3"/>
  <c r="E16" i="3"/>
  <c r="E17" i="3"/>
  <c r="E18" i="3"/>
  <c r="E9" i="3"/>
  <c r="C10" i="3" l="1"/>
  <c r="C17" i="3"/>
  <c r="C15" i="3"/>
  <c r="C14" i="3"/>
  <c r="O2" i="3"/>
  <c r="C18" i="3"/>
  <c r="C12" i="3"/>
  <c r="C9" i="3"/>
  <c r="C16" i="3"/>
  <c r="C13" i="3"/>
  <c r="I18" i="3"/>
  <c r="I12" i="3"/>
  <c r="I9" i="3"/>
  <c r="I16" i="3"/>
  <c r="I22" i="3"/>
  <c r="I23" i="3" s="1"/>
  <c r="I24" i="3" s="1"/>
  <c r="I25" i="3" s="1"/>
  <c r="I13" i="3"/>
  <c r="G15" i="3"/>
  <c r="I10" i="3"/>
  <c r="K11" i="3"/>
  <c r="I15" i="3"/>
  <c r="G13" i="3"/>
  <c r="I14" i="3"/>
  <c r="K15" i="3"/>
  <c r="K17" i="3"/>
  <c r="K9" i="3"/>
  <c r="K16" i="3"/>
  <c r="K10" i="3"/>
  <c r="K14" i="3"/>
  <c r="K22" i="3"/>
  <c r="K23" i="3" s="1"/>
  <c r="K24" i="3" s="1"/>
  <c r="K25" i="3" s="1"/>
  <c r="K13" i="3"/>
  <c r="G16" i="3"/>
  <c r="G10" i="3"/>
  <c r="I17" i="3"/>
  <c r="I11" i="3"/>
  <c r="K18" i="3"/>
  <c r="K12" i="3"/>
  <c r="G18" i="3"/>
  <c r="G12" i="3"/>
  <c r="G17" i="3"/>
  <c r="G11" i="3"/>
  <c r="G14" i="3"/>
  <c r="R16" i="3"/>
  <c r="R17" i="3"/>
  <c r="R18" i="3"/>
  <c r="O11" i="3"/>
  <c r="P11" i="3" s="1"/>
  <c r="O12" i="3"/>
  <c r="O13" i="3"/>
  <c r="O14" i="3"/>
  <c r="O15" i="3"/>
  <c r="O16" i="3"/>
  <c r="O17" i="3"/>
  <c r="O18" i="3"/>
  <c r="K26" i="3" l="1"/>
  <c r="K27" i="3" s="1"/>
  <c r="K28" i="3" s="1"/>
  <c r="K29" i="3" s="1"/>
  <c r="K30" i="3" s="1"/>
  <c r="E4" i="3" s="1"/>
  <c r="G22" i="3"/>
  <c r="G23" i="3" s="1"/>
  <c r="G24" i="3" s="1"/>
  <c r="G25" i="3" s="1"/>
  <c r="I26" i="3"/>
  <c r="I27" i="3" s="1"/>
  <c r="I28" i="3" s="1"/>
  <c r="I29" i="3" s="1"/>
  <c r="I30" i="3" s="1"/>
  <c r="I8" i="3"/>
  <c r="K8" i="3"/>
  <c r="O8" i="3"/>
  <c r="N18" i="3"/>
  <c r="P18" i="3" s="1"/>
  <c r="N17" i="3"/>
  <c r="P17" i="3" s="1"/>
  <c r="N16" i="3"/>
  <c r="P16" i="3" s="1"/>
  <c r="N15" i="3"/>
  <c r="P15" i="3" s="1"/>
  <c r="N14" i="3"/>
  <c r="P14" i="3" s="1"/>
  <c r="N13" i="3"/>
  <c r="P13" i="3" s="1"/>
  <c r="N12" i="3"/>
  <c r="P12" i="3" s="1"/>
  <c r="R2" i="3"/>
  <c r="G26" i="3" l="1"/>
  <c r="G8" i="3"/>
  <c r="N22" i="3"/>
  <c r="N23" i="3" s="1"/>
  <c r="N24" i="3" s="1"/>
  <c r="N25" i="3" s="1"/>
  <c r="N26" i="3" s="1"/>
  <c r="N27" i="3" s="1"/>
  <c r="N28" i="3" s="1"/>
  <c r="N29" i="3" s="1"/>
  <c r="N30" i="3" s="1"/>
  <c r="E5" i="3" s="1"/>
  <c r="N8" i="3"/>
  <c r="F22" i="3" l="1"/>
  <c r="G27" i="3"/>
  <c r="G28" i="3" s="1"/>
  <c r="G29" i="3" s="1"/>
  <c r="G30" i="3" s="1"/>
  <c r="E3" i="3" s="1"/>
  <c r="H22" i="3" l="1"/>
  <c r="J22" i="3"/>
  <c r="F23" i="3"/>
  <c r="J23" i="3" l="1"/>
  <c r="H23" i="3"/>
  <c r="F24" i="3"/>
  <c r="H24" i="3" l="1"/>
  <c r="J24" i="3"/>
  <c r="F25" i="3"/>
  <c r="J25" i="3" l="1"/>
  <c r="H25" i="3"/>
  <c r="F26" i="3"/>
  <c r="H26" i="3" l="1"/>
  <c r="J26" i="3"/>
  <c r="F27" i="3"/>
  <c r="H27" i="3" l="1"/>
  <c r="J27" i="3"/>
  <c r="F28" i="3"/>
  <c r="H28" i="3" l="1"/>
  <c r="F29" i="3"/>
  <c r="J28" i="3"/>
  <c r="H29" i="3" l="1"/>
  <c r="J29" i="3"/>
  <c r="F30" i="3"/>
  <c r="H30" i="3" l="1"/>
  <c r="J30" i="3"/>
  <c r="L21" i="3" l="1"/>
  <c r="B21" i="3" s="1"/>
  <c r="C22" i="3"/>
  <c r="L22" i="3" s="1"/>
  <c r="B22" i="3" s="1"/>
  <c r="C23" i="3"/>
  <c r="C24" i="3" s="1"/>
  <c r="N2" i="3"/>
  <c r="P2" i="3" s="1"/>
  <c r="L24" i="3" l="1"/>
  <c r="B24" i="3" s="1"/>
  <c r="C25" i="3"/>
  <c r="L23" i="3"/>
  <c r="B23" i="3" s="1"/>
  <c r="L25" i="3" l="1"/>
  <c r="B25" i="3" s="1"/>
  <c r="C26" i="3"/>
  <c r="E6" i="3"/>
  <c r="D24" i="3"/>
  <c r="E7" i="3" s="1"/>
  <c r="C27" i="3" l="1"/>
  <c r="L26" i="3"/>
  <c r="B26" i="3" s="1"/>
  <c r="L27" i="3" l="1"/>
  <c r="B27" i="3" s="1"/>
  <c r="C28" i="3"/>
  <c r="C29" i="3" l="1"/>
  <c r="L28" i="3"/>
  <c r="B28" i="3" s="1"/>
  <c r="C30" i="3" l="1"/>
  <c r="L30" i="3" s="1"/>
  <c r="B30" i="3" s="1"/>
  <c r="L29" i="3"/>
  <c r="B29" i="3" s="1"/>
</calcChain>
</file>

<file path=xl/sharedStrings.xml><?xml version="1.0" encoding="utf-8"?>
<sst xmlns="http://schemas.openxmlformats.org/spreadsheetml/2006/main" count="122" uniqueCount="89">
  <si>
    <t>売り上げ高</t>
    <rPh sb="0" eb="1">
      <t>ウ</t>
    </rPh>
    <rPh sb="2" eb="3">
      <t>ア</t>
    </rPh>
    <rPh sb="4" eb="5">
      <t>ダカ</t>
    </rPh>
    <phoneticPr fontId="3"/>
  </si>
  <si>
    <t>決算日</t>
    <rPh sb="0" eb="2">
      <t>ケッサン</t>
    </rPh>
    <rPh sb="2" eb="3">
      <t>ビ</t>
    </rPh>
    <phoneticPr fontId="3"/>
  </si>
  <si>
    <t>単位
（百万円）</t>
    <rPh sb="0" eb="2">
      <t>タンイ</t>
    </rPh>
    <rPh sb="4" eb="7">
      <t>ヒャクマンエン</t>
    </rPh>
    <phoneticPr fontId="3"/>
  </si>
  <si>
    <t>営業利益</t>
    <rPh sb="0" eb="2">
      <t>エイギョウ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</si>
  <si>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</si>
  <si>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営業利益率</t>
    <rPh sb="0" eb="2">
      <t>エイギョウ</t>
    </rPh>
    <rPh sb="2" eb="4">
      <t>リエキ</t>
    </rPh>
    <rPh sb="4" eb="5">
      <t>リツ</t>
    </rPh>
    <phoneticPr fontId="3"/>
  </si>
  <si>
    <t>EPS</t>
    <phoneticPr fontId="3"/>
  </si>
  <si>
    <t>BPS</t>
    <phoneticPr fontId="3"/>
  </si>
  <si>
    <t>株価</t>
    <rPh sb="0" eb="2">
      <t>カブカ</t>
    </rPh>
    <phoneticPr fontId="3"/>
  </si>
  <si>
    <t>売り上げ</t>
    <rPh sb="0" eb="1">
      <t>ウ</t>
    </rPh>
    <rPh sb="2" eb="3">
      <t>ア</t>
    </rPh>
    <phoneticPr fontId="3"/>
  </si>
  <si>
    <t>利益</t>
    <rPh sb="0" eb="2">
      <t>リエキ</t>
    </rPh>
    <phoneticPr fontId="3"/>
  </si>
  <si>
    <t>PER</t>
    <phoneticPr fontId="3"/>
  </si>
  <si>
    <t>PBR</t>
    <phoneticPr fontId="3"/>
  </si>
  <si>
    <t>配当</t>
    <rPh sb="0" eb="2">
      <t>ハイトウ</t>
    </rPh>
    <phoneticPr fontId="3"/>
  </si>
  <si>
    <t>配当率</t>
    <rPh sb="0" eb="2">
      <t>ハイトウ</t>
    </rPh>
    <rPh sb="2" eb="3">
      <t>リツ</t>
    </rPh>
    <phoneticPr fontId="3"/>
  </si>
  <si>
    <t>平均値</t>
    <rPh sb="0" eb="3">
      <t>ヘイキンチ</t>
    </rPh>
    <phoneticPr fontId="3"/>
  </si>
  <si>
    <t>決算期</t>
    <rPh sb="0" eb="3">
      <t>ケッサンキ</t>
    </rPh>
    <phoneticPr fontId="3"/>
  </si>
  <si>
    <t>売上高</t>
    <rPh sb="0" eb="2">
      <t>ウリアゲ</t>
    </rPh>
    <rPh sb="2" eb="3">
      <t>ダカ</t>
    </rPh>
    <phoneticPr fontId="3"/>
  </si>
  <si>
    <t>前期比</t>
    <rPh sb="0" eb="3">
      <t>ゼンキヒ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</si>
  <si>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</si>
  <si>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</si>
  <si>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</si>
  <si>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EPS</t>
    <phoneticPr fontId="3"/>
  </si>
  <si>
    <t>BPS</t>
    <phoneticPr fontId="3"/>
  </si>
  <si>
    <t>配当</t>
    <rPh sb="0" eb="2">
      <t>ハイトウ</t>
    </rPh>
    <phoneticPr fontId="3"/>
  </si>
  <si>
    <t>売り上げ成長率</t>
    <rPh sb="0" eb="1">
      <t>ウ</t>
    </rPh>
    <rPh sb="2" eb="3">
      <t>ア</t>
    </rPh>
    <rPh sb="4" eb="7">
      <t>セイチョウリツ</t>
    </rPh>
    <phoneticPr fontId="3"/>
  </si>
  <si>
    <t>当期利益率</t>
    <rPh sb="0" eb="2">
      <t>トウキ</t>
    </rPh>
    <rPh sb="2" eb="4">
      <t>リエキ</t>
    </rPh>
    <rPh sb="4" eb="5">
      <t>リツ</t>
    </rPh>
    <phoneticPr fontId="3"/>
  </si>
  <si>
    <t>株数</t>
    <rPh sb="0" eb="2">
      <t>カブスウ</t>
    </rPh>
    <phoneticPr fontId="3"/>
  </si>
  <si>
    <t>売り上げ成長率</t>
    <phoneticPr fontId="3"/>
  </si>
  <si>
    <t>当期利益率</t>
    <phoneticPr fontId="3"/>
  </si>
  <si>
    <t>PER</t>
    <phoneticPr fontId="3"/>
  </si>
  <si>
    <t>5年後株価</t>
    <phoneticPr fontId="3"/>
  </si>
  <si>
    <t>5年後株価増加率</t>
    <phoneticPr fontId="3"/>
  </si>
  <si>
    <t>総資産</t>
    <rPh sb="0" eb="3">
      <t>ソウシサン</t>
    </rPh>
    <phoneticPr fontId="3"/>
  </si>
  <si>
    <t>自己資本</t>
    <rPh sb="0" eb="4">
      <t>ジコシホン</t>
    </rPh>
    <phoneticPr fontId="3"/>
  </si>
  <si>
    <t>1Q</t>
  </si>
  <si>
    <t>純有利子負債</t>
    <rPh sb="0" eb="6">
      <t>ジュンユウリシフサイ</t>
    </rPh>
    <phoneticPr fontId="3"/>
  </si>
  <si>
    <t>2Q</t>
  </si>
  <si>
    <t>3Q</t>
  </si>
  <si>
    <t>本</t>
  </si>
  <si>
    <t>ROE</t>
    <phoneticPr fontId="3"/>
  </si>
  <si>
    <t>0.00 円</t>
  </si>
  <si>
    <r>
      <t>25.3</t>
    </r>
    <r>
      <rPr>
        <sz val="8"/>
        <color rgb="FF666666"/>
        <rFont val="Inherit"/>
        <family val="2"/>
      </rPr>
      <t>円</t>
    </r>
  </si>
  <si>
    <t>9325 ファイズホールディングス</t>
    <phoneticPr fontId="3"/>
  </si>
  <si>
    <t>－%</t>
  </si>
  <si>
    <t>0.5円</t>
  </si>
  <si>
    <t>7.9円</t>
  </si>
  <si>
    <r>
      <t>14.9</t>
    </r>
    <r>
      <rPr>
        <sz val="8"/>
        <color rgb="FF666666"/>
        <rFont val="Inherit"/>
        <family val="2"/>
      </rPr>
      <t>円</t>
    </r>
  </si>
  <si>
    <r>
      <t>18.1</t>
    </r>
    <r>
      <rPr>
        <sz val="8"/>
        <color rgb="FF666666"/>
        <rFont val="Inherit"/>
        <family val="2"/>
      </rPr>
      <t>円</t>
    </r>
  </si>
  <si>
    <r>
      <t>17.0</t>
    </r>
    <r>
      <rPr>
        <sz val="8"/>
        <color rgb="FF666666"/>
        <rFont val="Inherit"/>
        <family val="2"/>
      </rPr>
      <t>円</t>
    </r>
  </si>
  <si>
    <r>
      <t>16.4</t>
    </r>
    <r>
      <rPr>
        <sz val="8"/>
        <color rgb="FF666666"/>
        <rFont val="Inherit"/>
        <family val="2"/>
      </rPr>
      <t>円</t>
    </r>
  </si>
  <si>
    <r>
      <t>15.9</t>
    </r>
    <r>
      <rPr>
        <sz val="8"/>
        <color rgb="FF666666"/>
        <rFont val="Inherit"/>
        <family val="2"/>
      </rPr>
      <t>円</t>
    </r>
  </si>
  <si>
    <r>
      <t>30.4</t>
    </r>
    <r>
      <rPr>
        <sz val="8"/>
        <color rgb="FF666666"/>
        <rFont val="Inherit"/>
        <family val="2"/>
      </rPr>
      <t>円</t>
    </r>
  </si>
  <si>
    <r>
      <t>16.8</t>
    </r>
    <r>
      <rPr>
        <sz val="8"/>
        <color rgb="FF666666"/>
        <rFont val="Inherit"/>
        <family val="2"/>
      </rPr>
      <t>円</t>
    </r>
  </si>
  <si>
    <r>
      <t>13.5</t>
    </r>
    <r>
      <rPr>
        <sz val="8"/>
        <color rgb="FF666666"/>
        <rFont val="Inherit"/>
        <family val="2"/>
      </rPr>
      <t>円</t>
    </r>
  </si>
  <si>
    <r>
      <t>21.4</t>
    </r>
    <r>
      <rPr>
        <sz val="8"/>
        <color rgb="FF666666"/>
        <rFont val="Inherit"/>
        <family val="2"/>
      </rPr>
      <t>円</t>
    </r>
  </si>
  <si>
    <t>6.00 円</t>
  </si>
  <si>
    <t>23.00 円</t>
  </si>
  <si>
    <t>32.00 円</t>
  </si>
  <si>
    <t>26.00 円</t>
  </si>
  <si>
    <r>
      <t>33.3</t>
    </r>
    <r>
      <rPr>
        <sz val="8"/>
        <color rgb="FF666666"/>
        <rFont val="Inherit"/>
        <family val="2"/>
      </rPr>
      <t>円</t>
    </r>
  </si>
  <si>
    <r>
      <t>85.6</t>
    </r>
    <r>
      <rPr>
        <sz val="8"/>
        <color rgb="FF666666"/>
        <rFont val="Inherit"/>
        <family val="2"/>
      </rPr>
      <t>円</t>
    </r>
  </si>
  <si>
    <t>2026/03予</t>
  </si>
  <si>
    <r>
      <t>104.3</t>
    </r>
    <r>
      <rPr>
        <sz val="8"/>
        <color rgb="FF666666"/>
        <rFont val="Inherit"/>
        <family val="2"/>
      </rPr>
      <t>円</t>
    </r>
  </si>
  <si>
    <r>
      <t>－</t>
    </r>
    <r>
      <rPr>
        <sz val="8"/>
        <color rgb="FF666666"/>
        <rFont val="Inherit"/>
        <family val="2"/>
      </rPr>
      <t>円</t>
    </r>
  </si>
  <si>
    <t>2026/03(予)</t>
  </si>
  <si>
    <t>30.00 円</t>
  </si>
  <si>
    <r>
      <t>17.4</t>
    </r>
    <r>
      <rPr>
        <sz val="8"/>
        <color rgb="FF666666"/>
        <rFont val="Inherit"/>
        <family val="2"/>
      </rPr>
      <t>円</t>
    </r>
  </si>
  <si>
    <r>
      <t>17.1</t>
    </r>
    <r>
      <rPr>
        <sz val="8"/>
        <color rgb="FF666666"/>
        <rFont val="Inherit"/>
        <family val="2"/>
      </rPr>
      <t>円</t>
    </r>
  </si>
  <si>
    <r>
      <t>11.1</t>
    </r>
    <r>
      <rPr>
        <sz val="8"/>
        <color rgb="FF666666"/>
        <rFont val="Inherit"/>
        <family val="2"/>
      </rPr>
      <t>円</t>
    </r>
  </si>
  <si>
    <r>
      <t>4.4</t>
    </r>
    <r>
      <rPr>
        <sz val="8"/>
        <color rgb="FF666666"/>
        <rFont val="Inherit"/>
        <family val="2"/>
      </rPr>
      <t>円</t>
    </r>
  </si>
  <si>
    <r>
      <t>13.2</t>
    </r>
    <r>
      <rPr>
        <sz val="8"/>
        <color rgb="FF666666"/>
        <rFont val="Inherit"/>
        <family val="2"/>
      </rPr>
      <t>円</t>
    </r>
  </si>
  <si>
    <r>
      <t>18.6</t>
    </r>
    <r>
      <rPr>
        <sz val="8"/>
        <color rgb="FF666666"/>
        <rFont val="Inherit"/>
        <family val="2"/>
      </rPr>
      <t>円</t>
    </r>
  </si>
  <si>
    <r>
      <t>72.9</t>
    </r>
    <r>
      <rPr>
        <sz val="8"/>
        <color rgb="FF666666"/>
        <rFont val="Inherit"/>
        <family val="2"/>
      </rPr>
      <t>円</t>
    </r>
  </si>
  <si>
    <r>
      <t>28.0</t>
    </r>
    <r>
      <rPr>
        <sz val="8"/>
        <color rgb="FF666666"/>
        <rFont val="Inherit"/>
        <family val="2"/>
      </rPr>
      <t>円</t>
    </r>
  </si>
  <si>
    <r>
      <t>100.9</t>
    </r>
    <r>
      <rPr>
        <sz val="8"/>
        <color rgb="FF666666"/>
        <rFont val="Inherit"/>
        <family val="2"/>
      </rPr>
      <t>円</t>
    </r>
  </si>
  <si>
    <r>
      <t>12.4</t>
    </r>
    <r>
      <rPr>
        <sz val="8"/>
        <color rgb="FF666666"/>
        <rFont val="Inherit"/>
        <family val="2"/>
      </rPr>
      <t>円</t>
    </r>
  </si>
  <si>
    <r>
      <t>108.8</t>
    </r>
    <r>
      <rPr>
        <sz val="8"/>
        <color rgb="FF666666"/>
        <rFont val="Inherit"/>
        <family val="2"/>
      </rPr>
      <t>円</t>
    </r>
  </si>
  <si>
    <r>
      <t>119.2</t>
    </r>
    <r>
      <rPr>
        <sz val="8"/>
        <color rgb="FF666666"/>
        <rFont val="Inherit"/>
        <family val="2"/>
      </rPr>
      <t>円</t>
    </r>
  </si>
  <si>
    <r>
      <t>35.0</t>
    </r>
    <r>
      <rPr>
        <sz val="8"/>
        <color rgb="FF666666"/>
        <rFont val="Inherit"/>
        <family val="2"/>
      </rPr>
      <t>円</t>
    </r>
  </si>
  <si>
    <r>
      <t>157.2</t>
    </r>
    <r>
      <rPr>
        <sz val="8"/>
        <color rgb="FF666666"/>
        <rFont val="Inherit"/>
        <family val="2"/>
      </rPr>
      <t>円</t>
    </r>
  </si>
  <si>
    <r>
      <t>34.3</t>
    </r>
    <r>
      <rPr>
        <sz val="8"/>
        <color rgb="FF666666"/>
        <rFont val="Inherit"/>
        <family val="2"/>
      </rPr>
      <t>円</t>
    </r>
  </si>
  <si>
    <r>
      <t>191.4</t>
    </r>
    <r>
      <rPr>
        <sz val="8"/>
        <color rgb="FF666666"/>
        <rFont val="Inherit"/>
        <family val="2"/>
      </rPr>
      <t>円</t>
    </r>
  </si>
  <si>
    <r>
      <t>75.2</t>
    </r>
    <r>
      <rPr>
        <sz val="8"/>
        <color rgb="FF666666"/>
        <rFont val="Inherit"/>
        <family val="2"/>
      </rPr>
      <t>円</t>
    </r>
  </si>
  <si>
    <r>
      <t>260.3</t>
    </r>
    <r>
      <rPr>
        <sz val="8"/>
        <color rgb="FF666666"/>
        <rFont val="Inherit"/>
        <family val="2"/>
      </rPr>
      <t>円</t>
    </r>
  </si>
  <si>
    <r>
      <t>79.5</t>
    </r>
    <r>
      <rPr>
        <sz val="8"/>
        <color rgb="FF666666"/>
        <rFont val="Inherit"/>
        <family val="2"/>
      </rPr>
      <t>円</t>
    </r>
  </si>
  <si>
    <r>
      <t>305.8</t>
    </r>
    <r>
      <rPr>
        <sz val="8"/>
        <color rgb="FF666666"/>
        <rFont val="Inherit"/>
        <family val="2"/>
      </rPr>
      <t>円</t>
    </r>
  </si>
  <si>
    <r>
      <t>366.0</t>
    </r>
    <r>
      <rPr>
        <sz val="8"/>
        <color rgb="FF666666"/>
        <rFont val="Inherit"/>
        <family val="2"/>
      </rPr>
      <t>円</t>
    </r>
  </si>
  <si>
    <r>
      <t>33.7</t>
    </r>
    <r>
      <rPr>
        <sz val="8"/>
        <color rgb="FF666666"/>
        <rFont val="Inherit"/>
        <family val="2"/>
      </rPr>
      <t>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</si>
</sst>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.0%"/>
    <numFmt numFmtId="178" formatCode="0.0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rgb="FF666666"/>
      <name val="Inherit"/>
      <family val="2"/>
    </font>
    <font>
      <sz val="9"/>
      <color rgb="FFFF0000"/>
      <name val="Inherit"/>
      <family val="2"/>
    </font>
    <font>
      <sz val="9"/>
      <color rgb="FF333333"/>
      <name val="Inherit"/>
      <family val="2"/>
    </font>
    <font>
      <b/>
      <sz val="9"/>
      <color rgb="FF333333"/>
      <name val="Inherit"/>
      <family val="2"/>
    </font>
    <font>
      <sz val="8"/>
      <color theme="1"/>
      <name val="Yu Gothic"/>
      <family val="2"/>
      <scheme val="minor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rgb="FFFF0000"/>
      <name val="Inherit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DE9D9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FFCC"/>
        </stop>
      </gradientFill>
    </fill>
    <fill>
      <gradientFill type="path" left="0.5" right="0.5" top="0.5" bottom="0.5">
        <stop position="0">
          <color theme="0"/>
        </stop>
        <stop position="1">
          <color rgb="FFFF0000"/>
        </stop>
      </gradientFill>
    </fill>
    <fill>
      <gradientFill degree="180">
        <stop position="0">
          <color rgb="FFFFC000"/>
        </stop>
        <stop position="1">
          <color theme="0"/>
        </stop>
      </gradientFill>
    </fill>
    <fill>
      <patternFill patternType="solid">
        <fgColor rgb="FF00FFCC"/>
        <bgColor auto="1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3C3C3"/>
      </left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 style="medium">
        <color rgb="FFC3C3C3"/>
      </left>
      <right/>
      <top style="medium">
        <color rgb="FFC3C3C3"/>
      </top>
      <bottom style="medium">
        <color rgb="FFC3C3C3"/>
      </bottom>
      <diagonal/>
    </border>
    <border>
      <left style="mediumDashed">
        <color rgb="FFC3C3C3"/>
      </left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/>
      <right style="medium">
        <color rgb="FFC3C3C3"/>
      </right>
      <top style="medium">
        <color rgb="FFC3C3C3"/>
      </top>
      <bottom style="medium">
        <color rgb="FFC3C3C3"/>
      </bottom>
      <diagonal/>
    </border>
    <border>
      <left/>
      <right/>
      <top style="medium">
        <color rgb="FFC3C3C3"/>
      </top>
      <bottom style="medium">
        <color rgb="FFC3C3C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2" fillId="0" borderId="0" xfId="2" applyNumberFormat="1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8" fontId="2" fillId="4" borderId="0" xfId="0" applyNumberFormat="1" applyFont="1" applyFill="1" applyAlignment="1">
      <alignment vertical="center"/>
    </xf>
    <xf numFmtId="177" fontId="2" fillId="4" borderId="0" xfId="2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78" fontId="8" fillId="4" borderId="0" xfId="0" applyNumberFormat="1" applyFont="1" applyFill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" fontId="11" fillId="6" borderId="2" xfId="0" applyNumberFormat="1" applyFont="1" applyFill="1" applyBorder="1" applyAlignment="1">
      <alignment horizontal="left" vertical="center"/>
    </xf>
    <xf numFmtId="3" fontId="12" fillId="6" borderId="3" xfId="0" applyNumberFormat="1" applyFont="1" applyFill="1" applyBorder="1" applyAlignment="1">
      <alignment horizontal="right" vertical="center"/>
    </xf>
    <xf numFmtId="10" fontId="11" fillId="6" borderId="4" xfId="0" applyNumberFormat="1" applyFont="1" applyFill="1" applyBorder="1" applyAlignment="1">
      <alignment horizontal="right" vertical="center"/>
    </xf>
    <xf numFmtId="10" fontId="10" fillId="6" borderId="4" xfId="0" applyNumberFormat="1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17" fontId="11" fillId="7" borderId="2" xfId="0" applyNumberFormat="1" applyFont="1" applyFill="1" applyBorder="1" applyAlignment="1">
      <alignment horizontal="left" vertical="center"/>
    </xf>
    <xf numFmtId="3" fontId="12" fillId="7" borderId="3" xfId="0" applyNumberFormat="1" applyFont="1" applyFill="1" applyBorder="1" applyAlignment="1">
      <alignment horizontal="right" vertical="center"/>
    </xf>
    <xf numFmtId="10" fontId="10" fillId="7" borderId="4" xfId="0" applyNumberFormat="1" applyFont="1" applyFill="1" applyBorder="1" applyAlignment="1">
      <alignment horizontal="right" vertical="center"/>
    </xf>
    <xf numFmtId="10" fontId="11" fillId="7" borderId="4" xfId="0" applyNumberFormat="1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right" vertical="center"/>
    </xf>
    <xf numFmtId="0" fontId="11" fillId="7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8" fontId="2" fillId="8" borderId="0" xfId="1" applyFont="1" applyFill="1" applyAlignment="1">
      <alignment vertical="center"/>
    </xf>
    <xf numFmtId="178" fontId="2" fillId="8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7" fontId="11" fillId="9" borderId="5" xfId="0" applyNumberFormat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left" vertical="center" wrapText="1"/>
    </xf>
    <xf numFmtId="38" fontId="2" fillId="11" borderId="0" xfId="1" applyFont="1" applyFill="1" applyAlignment="1">
      <alignment vertical="center"/>
    </xf>
    <xf numFmtId="38" fontId="2" fillId="2" borderId="0" xfId="1" applyFont="1" applyFill="1" applyAlignment="1">
      <alignment vertical="center"/>
    </xf>
    <xf numFmtId="38" fontId="5" fillId="0" borderId="0" xfId="1" applyFont="1" applyAlignment="1">
      <alignment vertical="center"/>
    </xf>
    <xf numFmtId="38" fontId="2" fillId="4" borderId="0" xfId="1" applyFont="1" applyFill="1" applyAlignment="1">
      <alignment horizontal="center" vertical="center"/>
    </xf>
    <xf numFmtId="177" fontId="2" fillId="3" borderId="0" xfId="2" applyNumberFormat="1" applyFont="1" applyFill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177" fontId="2" fillId="0" borderId="0" xfId="2" applyNumberFormat="1" applyFont="1" applyAlignment="1">
      <alignment horizontal="center" vertical="center"/>
    </xf>
    <xf numFmtId="177" fontId="2" fillId="13" borderId="9" xfId="0" applyNumberFormat="1" applyFont="1" applyFill="1" applyBorder="1" applyAlignment="1">
      <alignment vertical="center"/>
    </xf>
    <xf numFmtId="177" fontId="2" fillId="13" borderId="11" xfId="0" applyNumberFormat="1" applyFont="1" applyFill="1" applyBorder="1" applyAlignment="1">
      <alignment vertical="center"/>
    </xf>
    <xf numFmtId="38" fontId="2" fillId="13" borderId="11" xfId="0" applyNumberFormat="1" applyFont="1" applyFill="1" applyBorder="1" applyAlignment="1">
      <alignment vertical="center"/>
    </xf>
    <xf numFmtId="177" fontId="2" fillId="13" borderId="14" xfId="0" applyNumberFormat="1" applyFont="1" applyFill="1" applyBorder="1" applyAlignment="1">
      <alignment vertical="center"/>
    </xf>
    <xf numFmtId="9" fontId="2" fillId="0" borderId="0" xfId="2" applyFont="1" applyAlignment="1">
      <alignment vertical="center"/>
    </xf>
    <xf numFmtId="177" fontId="14" fillId="12" borderId="0" xfId="2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top"/>
    </xf>
    <xf numFmtId="56" fontId="2" fillId="0" borderId="0" xfId="0" applyNumberFormat="1" applyFont="1" applyAlignment="1">
      <alignment horizontal="center" vertical="center"/>
    </xf>
    <xf numFmtId="38" fontId="5" fillId="14" borderId="0" xfId="1" applyFont="1" applyFill="1" applyAlignment="1">
      <alignment vertical="center"/>
    </xf>
    <xf numFmtId="56" fontId="2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77" fontId="2" fillId="11" borderId="0" xfId="2" applyNumberFormat="1" applyFont="1" applyFill="1" applyAlignment="1">
      <alignment vertical="center"/>
    </xf>
    <xf numFmtId="9" fontId="2" fillId="0" borderId="0" xfId="2" applyFont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8" fontId="5" fillId="0" borderId="0" xfId="1" applyFont="1" applyAlignment="1">
      <alignment horizontal="center" vertical="center"/>
    </xf>
    <xf numFmtId="0" fontId="12" fillId="6" borderId="3" xfId="0" applyFont="1" applyFill="1" applyBorder="1" applyAlignment="1">
      <alignment horizontal="right" vertical="center"/>
    </xf>
    <xf numFmtId="0" fontId="12" fillId="7" borderId="3" xfId="0" applyFont="1" applyFill="1" applyBorder="1" applyAlignment="1">
      <alignment horizontal="right" vertical="center"/>
    </xf>
    <xf numFmtId="177" fontId="2" fillId="15" borderId="0" xfId="0" applyNumberFormat="1" applyFont="1" applyFill="1" applyAlignment="1">
      <alignment horizontal="center" vertical="center"/>
    </xf>
    <xf numFmtId="177" fontId="2" fillId="15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9" fontId="2" fillId="0" borderId="0" xfId="2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9" fontId="5" fillId="0" borderId="0" xfId="2" applyFont="1" applyAlignment="1">
      <alignment vertical="center"/>
    </xf>
    <xf numFmtId="9" fontId="14" fillId="0" borderId="0" xfId="2" applyFont="1" applyAlignment="1">
      <alignment horizontal="center" vertical="center"/>
    </xf>
    <xf numFmtId="0" fontId="11" fillId="6" borderId="4" xfId="0" applyFont="1" applyFill="1" applyBorder="1" applyAlignment="1">
      <alignment horizontal="right" vertical="center"/>
    </xf>
    <xf numFmtId="0" fontId="16" fillId="6" borderId="3" xfId="0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left" vertical="center"/>
    </xf>
    <xf numFmtId="56" fontId="0" fillId="0" borderId="0" xfId="0" applyNumberFormat="1" applyAlignment="1">
      <alignment horizontal="center" vertical="center"/>
    </xf>
    <xf numFmtId="56" fontId="0" fillId="0" borderId="0" xfId="0" applyNumberFormat="1"/>
    <xf numFmtId="0" fontId="2" fillId="0" borderId="0" xfId="0" applyFont="1" applyAlignment="1">
      <alignment vertical="top" wrapText="1"/>
    </xf>
    <xf numFmtId="0" fontId="2" fillId="13" borderId="7" xfId="0" applyFont="1" applyFill="1" applyBorder="1" applyAlignment="1">
      <alignment vertical="center" wrapText="1"/>
    </xf>
    <xf numFmtId="0" fontId="2" fillId="13" borderId="8" xfId="0" applyFont="1" applyFill="1" applyBorder="1" applyAlignment="1">
      <alignment vertical="center" wrapText="1"/>
    </xf>
    <xf numFmtId="0" fontId="2" fillId="13" borderId="10" xfId="0" applyFont="1" applyFill="1" applyBorder="1" applyAlignment="1">
      <alignment vertical="center" wrapText="1"/>
    </xf>
    <xf numFmtId="0" fontId="2" fillId="13" borderId="0" xfId="0" applyFont="1" applyFill="1" applyAlignment="1">
      <alignment vertical="center" wrapText="1"/>
    </xf>
    <xf numFmtId="0" fontId="2" fillId="13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5738351854955"/>
          <c:y val="5.0400916380297825E-2"/>
          <c:w val="0.79505128348318166"/>
          <c:h val="0.69810608725455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テンプレート!$J$1</c:f>
              <c:strCache>
                <c:ptCount val="1"/>
                <c:pt idx="0">
                  <c:v>当期利益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512-43D7-8D6C-CB9275B2028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054-423B-B144-E63C5B276CF7}"/>
              </c:ext>
            </c:extLst>
          </c:dPt>
          <c:cat>
            <c:numRef>
              <c:f>テンプレート!$E$9:$E$30</c:f>
              <c:numCache>
                <c:formatCode>yyyy"年"m"月";@</c:formatCode>
                <c:ptCount val="22"/>
                <c:pt idx="0">
                  <c:v>42064</c:v>
                </c:pt>
                <c:pt idx="1">
                  <c:v>42430</c:v>
                </c:pt>
                <c:pt idx="2">
                  <c:v>42795</c:v>
                </c:pt>
                <c:pt idx="3">
                  <c:v>43160</c:v>
                </c:pt>
                <c:pt idx="4">
                  <c:v>43525</c:v>
                </c:pt>
                <c:pt idx="5">
                  <c:v>43891</c:v>
                </c:pt>
                <c:pt idx="6">
                  <c:v>44256</c:v>
                </c:pt>
                <c:pt idx="7">
                  <c:v>44621</c:v>
                </c:pt>
                <c:pt idx="8">
                  <c:v>44986</c:v>
                </c:pt>
                <c:pt idx="9">
                  <c:v>45352</c:v>
                </c:pt>
                <c:pt idx="10">
                  <c:v>45717</c:v>
                </c:pt>
                <c:pt idx="11" formatCode="General">
                  <c:v>2026</c:v>
                </c:pt>
                <c:pt idx="12" formatCode="General">
                  <c:v>2027</c:v>
                </c:pt>
                <c:pt idx="13" formatCode="General">
                  <c:v>2028</c:v>
                </c:pt>
                <c:pt idx="14" formatCode="General">
                  <c:v>2029</c:v>
                </c:pt>
                <c:pt idx="15" formatCode="General">
                  <c:v>2030</c:v>
                </c:pt>
                <c:pt idx="16" formatCode="General">
                  <c:v>2031</c:v>
                </c:pt>
                <c:pt idx="17" formatCode="General">
                  <c:v>2032</c:v>
                </c:pt>
                <c:pt idx="18" formatCode="General">
                  <c:v>2033</c:v>
                </c:pt>
                <c:pt idx="19" formatCode="General">
                  <c:v>2034</c:v>
                </c:pt>
                <c:pt idx="20" formatCode="General">
                  <c:v>2035</c:v>
                </c:pt>
                <c:pt idx="21" formatCode="General">
                  <c:v>2036</c:v>
                </c:pt>
              </c:numCache>
            </c:numRef>
          </c:cat>
          <c:val>
            <c:numRef>
              <c:f>テンプレート!$J$9:$J$30</c:f>
              <c:numCache>
                <c:formatCode>#,##0_);[Red]\(#,##0\)</c:formatCode>
                <c:ptCount val="22"/>
                <c:pt idx="0">
                  <c:v>5</c:v>
                </c:pt>
                <c:pt idx="1">
                  <c:v>47</c:v>
                </c:pt>
                <c:pt idx="2">
                  <c:v>200</c:v>
                </c:pt>
                <c:pt idx="3">
                  <c:v>301</c:v>
                </c:pt>
                <c:pt idx="4">
                  <c:v>133</c:v>
                </c:pt>
                <c:pt idx="5">
                  <c:v>183</c:v>
                </c:pt>
                <c:pt idx="6">
                  <c:v>376</c:v>
                </c:pt>
                <c:pt idx="7">
                  <c:v>368</c:v>
                </c:pt>
                <c:pt idx="8">
                  <c:v>807</c:v>
                </c:pt>
                <c:pt idx="9">
                  <c:v>853</c:v>
                </c:pt>
                <c:pt idx="10">
                  <c:v>919</c:v>
                </c:pt>
                <c:pt idx="11">
                  <c:v>886.66666666666663</c:v>
                </c:pt>
                <c:pt idx="12">
                  <c:v>1220.3138133333337</c:v>
                </c:pt>
                <c:pt idx="13">
                  <c:v>1269.1263658666671</c:v>
                </c:pt>
                <c:pt idx="14">
                  <c:v>1319.8914205013336</c:v>
                </c:pt>
                <c:pt idx="15">
                  <c:v>1372.6870773213871</c:v>
                </c:pt>
                <c:pt idx="16">
                  <c:v>1427.5945604142428</c:v>
                </c:pt>
                <c:pt idx="17">
                  <c:v>1484.6983428308124</c:v>
                </c:pt>
                <c:pt idx="18">
                  <c:v>1544.0862765440449</c:v>
                </c:pt>
                <c:pt idx="19">
                  <c:v>1605.8497276058069</c:v>
                </c:pt>
                <c:pt idx="20">
                  <c:v>1670.0837167100392</c:v>
                </c:pt>
                <c:pt idx="21">
                  <c:v>1736.8870653784409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6-4895-9DC6-ED235177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109944"/>
        <c:axId val="600111256"/>
      </c:barChart>
      <c:lineChart>
        <c:grouping val="standard"/>
        <c:varyColors val="0"/>
        <c:ser>
          <c:idx val="1"/>
          <c:order val="1"/>
          <c:tx>
            <c:strRef>
              <c:f>テンプレート!$L$1</c:f>
              <c:strCache>
                <c:ptCount val="1"/>
                <c:pt idx="0">
                  <c:v>EPS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066625714338899"/>
                  <c:y val="0.247046761295306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cat>
            <c:numRef>
              <c:f>テンプレート!$E$9:$E$30</c:f>
              <c:numCache>
                <c:formatCode>yyyy"年"m"月";@</c:formatCode>
                <c:ptCount val="22"/>
                <c:pt idx="0">
                  <c:v>42064</c:v>
                </c:pt>
                <c:pt idx="1">
                  <c:v>42430</c:v>
                </c:pt>
                <c:pt idx="2">
                  <c:v>42795</c:v>
                </c:pt>
                <c:pt idx="3">
                  <c:v>43160</c:v>
                </c:pt>
                <c:pt idx="4">
                  <c:v>43525</c:v>
                </c:pt>
                <c:pt idx="5">
                  <c:v>43891</c:v>
                </c:pt>
                <c:pt idx="6">
                  <c:v>44256</c:v>
                </c:pt>
                <c:pt idx="7">
                  <c:v>44621</c:v>
                </c:pt>
                <c:pt idx="8">
                  <c:v>44986</c:v>
                </c:pt>
                <c:pt idx="9">
                  <c:v>45352</c:v>
                </c:pt>
                <c:pt idx="10">
                  <c:v>45717</c:v>
                </c:pt>
                <c:pt idx="11" formatCode="General">
                  <c:v>2026</c:v>
                </c:pt>
                <c:pt idx="12" formatCode="General">
                  <c:v>2027</c:v>
                </c:pt>
                <c:pt idx="13" formatCode="General">
                  <c:v>2028</c:v>
                </c:pt>
                <c:pt idx="14" formatCode="General">
                  <c:v>2029</c:v>
                </c:pt>
                <c:pt idx="15" formatCode="General">
                  <c:v>2030</c:v>
                </c:pt>
                <c:pt idx="16" formatCode="General">
                  <c:v>2031</c:v>
                </c:pt>
                <c:pt idx="17" formatCode="General">
                  <c:v>2032</c:v>
                </c:pt>
                <c:pt idx="18" formatCode="General">
                  <c:v>2033</c:v>
                </c:pt>
                <c:pt idx="19" formatCode="General">
                  <c:v>2034</c:v>
                </c:pt>
                <c:pt idx="20" formatCode="General">
                  <c:v>2035</c:v>
                </c:pt>
                <c:pt idx="21" formatCode="General">
                  <c:v>2036</c:v>
                </c:pt>
              </c:numCache>
            </c:numRef>
          </c:cat>
          <c:val>
            <c:numRef>
              <c:f>テンプレート!$L$9:$L$30</c:f>
              <c:numCache>
                <c:formatCode>0.0</c:formatCode>
                <c:ptCount val="22"/>
                <c:pt idx="1">
                  <c:v>4.4000000000000004</c:v>
                </c:pt>
                <c:pt idx="2">
                  <c:v>18.600000000000001</c:v>
                </c:pt>
                <c:pt idx="3">
                  <c:v>28</c:v>
                </c:pt>
                <c:pt idx="4">
                  <c:v>12.4</c:v>
                </c:pt>
                <c:pt idx="5">
                  <c:v>17</c:v>
                </c:pt>
                <c:pt idx="6">
                  <c:v>35</c:v>
                </c:pt>
                <c:pt idx="7">
                  <c:v>34.299999999999997</c:v>
                </c:pt>
                <c:pt idx="8">
                  <c:v>75.2</c:v>
                </c:pt>
                <c:pt idx="9">
                  <c:v>79.5</c:v>
                </c:pt>
                <c:pt idx="10">
                  <c:v>85.6</c:v>
                </c:pt>
                <c:pt idx="11" formatCode="#,##0_);[Red]\(#,##0\)">
                  <c:v>82.533333333333346</c:v>
                </c:pt>
                <c:pt idx="12">
                  <c:v>113.66579153572725</c:v>
                </c:pt>
                <c:pt idx="13">
                  <c:v>118.21242319715635</c:v>
                </c:pt>
                <c:pt idx="14">
                  <c:v>122.94092012504261</c:v>
                </c:pt>
                <c:pt idx="15">
                  <c:v>127.8585569300443</c:v>
                </c:pt>
                <c:pt idx="16">
                  <c:v>132.97289920724609</c:v>
                </c:pt>
                <c:pt idx="17">
                  <c:v>138.29181517553593</c:v>
                </c:pt>
                <c:pt idx="18">
                  <c:v>143.82348778255738</c:v>
                </c:pt>
                <c:pt idx="19">
                  <c:v>149.57642729385969</c:v>
                </c:pt>
                <c:pt idx="20">
                  <c:v>155.55948438561407</c:v>
                </c:pt>
                <c:pt idx="21">
                  <c:v>161.78186376103866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6-4895-9DC6-ED2351779875}"/>
            </c:ext>
          </c:extLst>
        </c:ser>
        <c:ser>
          <c:idx val="2"/>
          <c:order val="2"/>
          <c:tx>
            <c:strRef>
              <c:f>テンプレート!$Q$1</c:f>
              <c:strCache>
                <c:ptCount val="1"/>
                <c:pt idx="0">
                  <c:v>配当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テンプレート!$E$9:$E$30</c:f>
              <c:numCache>
                <c:formatCode>yyyy"年"m"月";@</c:formatCode>
                <c:ptCount val="22"/>
                <c:pt idx="0">
                  <c:v>42064</c:v>
                </c:pt>
                <c:pt idx="1">
                  <c:v>42430</c:v>
                </c:pt>
                <c:pt idx="2">
                  <c:v>42795</c:v>
                </c:pt>
                <c:pt idx="3">
                  <c:v>43160</c:v>
                </c:pt>
                <c:pt idx="4">
                  <c:v>43525</c:v>
                </c:pt>
                <c:pt idx="5">
                  <c:v>43891</c:v>
                </c:pt>
                <c:pt idx="6">
                  <c:v>44256</c:v>
                </c:pt>
                <c:pt idx="7">
                  <c:v>44621</c:v>
                </c:pt>
                <c:pt idx="8">
                  <c:v>44986</c:v>
                </c:pt>
                <c:pt idx="9">
                  <c:v>45352</c:v>
                </c:pt>
                <c:pt idx="10">
                  <c:v>45717</c:v>
                </c:pt>
                <c:pt idx="11" formatCode="General">
                  <c:v>2026</c:v>
                </c:pt>
                <c:pt idx="12" formatCode="General">
                  <c:v>2027</c:v>
                </c:pt>
                <c:pt idx="13" formatCode="General">
                  <c:v>2028</c:v>
                </c:pt>
                <c:pt idx="14" formatCode="General">
                  <c:v>2029</c:v>
                </c:pt>
                <c:pt idx="15" formatCode="General">
                  <c:v>2030</c:v>
                </c:pt>
                <c:pt idx="16" formatCode="General">
                  <c:v>2031</c:v>
                </c:pt>
                <c:pt idx="17" formatCode="General">
                  <c:v>2032</c:v>
                </c:pt>
                <c:pt idx="18" formatCode="General">
                  <c:v>2033</c:v>
                </c:pt>
                <c:pt idx="19" formatCode="General">
                  <c:v>2034</c:v>
                </c:pt>
                <c:pt idx="20" formatCode="General">
                  <c:v>2035</c:v>
                </c:pt>
                <c:pt idx="21" formatCode="General">
                  <c:v>2036</c:v>
                </c:pt>
              </c:numCache>
            </c:numRef>
          </c:cat>
          <c:val>
            <c:numRef>
              <c:f>テンプレート!$Q$9:$Q$30</c:f>
              <c:numCache>
                <c:formatCode>General</c:formatCode>
                <c:ptCount val="22"/>
                <c:pt idx="3" formatCode="#,##0_);[Red]\(#,##0\)">
                  <c:v>0</c:v>
                </c:pt>
                <c:pt idx="4" formatCode="#,##0_);[Red]\(#,##0\)">
                  <c:v>6</c:v>
                </c:pt>
                <c:pt idx="5" formatCode="#,##0_);[Red]\(#,##0\)">
                  <c:v>0</c:v>
                </c:pt>
                <c:pt idx="6" formatCode="#,##0_);[Red]\(#,##0\)">
                  <c:v>0</c:v>
                </c:pt>
                <c:pt idx="7" formatCode="#,##0_);[Red]\(#,##0\)">
                  <c:v>0</c:v>
                </c:pt>
                <c:pt idx="8" formatCode="#,##0_);[Red]\(#,##0\)">
                  <c:v>23</c:v>
                </c:pt>
                <c:pt idx="9" formatCode="#,##0_);[Red]\(#,##0\)">
                  <c:v>32</c:v>
                </c:pt>
                <c:pt idx="10" formatCode="#,##0_);[Red]\(#,##0\)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AD-4DB3-A0DB-6AFF1F24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102728"/>
        <c:axId val="600101088"/>
      </c:lineChart>
      <c:catAx>
        <c:axId val="600109944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11256"/>
        <c:crosses val="autoZero"/>
        <c:auto val="1"/>
        <c:lblAlgn val="ctr"/>
        <c:lblOffset val="100"/>
        <c:noMultiLvlLbl val="0"/>
      </c:catAx>
      <c:valAx>
        <c:axId val="600111256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9944"/>
        <c:crosses val="autoZero"/>
        <c:crossBetween val="between"/>
      </c:valAx>
      <c:valAx>
        <c:axId val="600101088"/>
        <c:scaling>
          <c:orientation val="minMax"/>
          <c:max val="2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2728"/>
        <c:crosses val="max"/>
        <c:crossBetween val="between"/>
      </c:valAx>
      <c:catAx>
        <c:axId val="600102728"/>
        <c:scaling>
          <c:orientation val="minMax"/>
        </c:scaling>
        <c:delete val="1"/>
        <c:axPos val="b"/>
        <c:numFmt formatCode="yyyy&quot;年&quot;m&quot;月&quot;;@" sourceLinked="1"/>
        <c:majorTickMark val="out"/>
        <c:minorTickMark val="none"/>
        <c:tickLblPos val="nextTo"/>
        <c:crossAx val="60010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63930306584018"/>
          <c:y val="5.5836843069034969E-2"/>
          <c:w val="0.39483702835017964"/>
          <c:h val="7.7320128798333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465264034509"/>
          <c:y val="3.7870767826262516E-2"/>
          <c:w val="0.81037466899104182"/>
          <c:h val="0.74635685525685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テンプレート!$F$1</c:f>
              <c:strCache>
                <c:ptCount val="1"/>
                <c:pt idx="0">
                  <c:v>売り上げ高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391-47B8-AFB8-1A849F3892A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534-4061-BB51-0A5C04010FCA}"/>
              </c:ext>
            </c:extLst>
          </c:dPt>
          <c:cat>
            <c:numRef>
              <c:f>テンプレート!$E$9:$E$30</c:f>
              <c:numCache>
                <c:formatCode>yyyy"年"m"月";@</c:formatCode>
                <c:ptCount val="22"/>
                <c:pt idx="0">
                  <c:v>42064</c:v>
                </c:pt>
                <c:pt idx="1">
                  <c:v>42430</c:v>
                </c:pt>
                <c:pt idx="2">
                  <c:v>42795</c:v>
                </c:pt>
                <c:pt idx="3">
                  <c:v>43160</c:v>
                </c:pt>
                <c:pt idx="4">
                  <c:v>43525</c:v>
                </c:pt>
                <c:pt idx="5">
                  <c:v>43891</c:v>
                </c:pt>
                <c:pt idx="6">
                  <c:v>44256</c:v>
                </c:pt>
                <c:pt idx="7">
                  <c:v>44621</c:v>
                </c:pt>
                <c:pt idx="8">
                  <c:v>44986</c:v>
                </c:pt>
                <c:pt idx="9">
                  <c:v>45352</c:v>
                </c:pt>
                <c:pt idx="10">
                  <c:v>45717</c:v>
                </c:pt>
                <c:pt idx="11" formatCode="General">
                  <c:v>2026</c:v>
                </c:pt>
                <c:pt idx="12" formatCode="General">
                  <c:v>2027</c:v>
                </c:pt>
                <c:pt idx="13" formatCode="General">
                  <c:v>2028</c:v>
                </c:pt>
                <c:pt idx="14" formatCode="General">
                  <c:v>2029</c:v>
                </c:pt>
                <c:pt idx="15" formatCode="General">
                  <c:v>2030</c:v>
                </c:pt>
                <c:pt idx="16" formatCode="General">
                  <c:v>2031</c:v>
                </c:pt>
                <c:pt idx="17" formatCode="General">
                  <c:v>2032</c:v>
                </c:pt>
                <c:pt idx="18" formatCode="General">
                  <c:v>2033</c:v>
                </c:pt>
                <c:pt idx="19" formatCode="General">
                  <c:v>2034</c:v>
                </c:pt>
                <c:pt idx="20" formatCode="General">
                  <c:v>2035</c:v>
                </c:pt>
                <c:pt idx="21" formatCode="General">
                  <c:v>2036</c:v>
                </c:pt>
              </c:numCache>
            </c:numRef>
          </c:cat>
          <c:val>
            <c:numRef>
              <c:f>テンプレート!$F$9:$F$30</c:f>
              <c:numCache>
                <c:formatCode>#,##0_);[Red]\(#,##0\)</c:formatCode>
                <c:ptCount val="22"/>
                <c:pt idx="0">
                  <c:v>2191</c:v>
                </c:pt>
                <c:pt idx="1">
                  <c:v>3492</c:v>
                </c:pt>
                <c:pt idx="2">
                  <c:v>5215</c:v>
                </c:pt>
                <c:pt idx="3">
                  <c:v>7428</c:v>
                </c:pt>
                <c:pt idx="4">
                  <c:v>8448</c:v>
                </c:pt>
                <c:pt idx="5">
                  <c:v>10638</c:v>
                </c:pt>
                <c:pt idx="6">
                  <c:v>12951</c:v>
                </c:pt>
                <c:pt idx="7">
                  <c:v>18045</c:v>
                </c:pt>
                <c:pt idx="8">
                  <c:v>23664</c:v>
                </c:pt>
                <c:pt idx="9">
                  <c:v>27530</c:v>
                </c:pt>
                <c:pt idx="10">
                  <c:v>31614</c:v>
                </c:pt>
                <c:pt idx="11">
                  <c:v>40461.333333333336</c:v>
                </c:pt>
                <c:pt idx="12">
                  <c:v>42079.786666666674</c:v>
                </c:pt>
                <c:pt idx="13">
                  <c:v>43762.978133333345</c:v>
                </c:pt>
                <c:pt idx="14">
                  <c:v>45513.497258666677</c:v>
                </c:pt>
                <c:pt idx="15">
                  <c:v>47334.037149013348</c:v>
                </c:pt>
                <c:pt idx="16">
                  <c:v>49227.398634973884</c:v>
                </c:pt>
                <c:pt idx="17">
                  <c:v>51196.494580372841</c:v>
                </c:pt>
                <c:pt idx="18">
                  <c:v>53244.354363587758</c:v>
                </c:pt>
                <c:pt idx="19">
                  <c:v>55374.12853813127</c:v>
                </c:pt>
                <c:pt idx="20">
                  <c:v>57589.093679656522</c:v>
                </c:pt>
                <c:pt idx="21">
                  <c:v>59892.657426842787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6-4895-9DC6-ED2351779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0109944"/>
        <c:axId val="600111256"/>
      </c:barChart>
      <c:barChart>
        <c:barDir val="col"/>
        <c:grouping val="clustered"/>
        <c:varyColors val="0"/>
        <c:ser>
          <c:idx val="1"/>
          <c:order val="1"/>
          <c:tx>
            <c:strRef>
              <c:f>テンプレート!$H$1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テンプレート!$E$9:$E$30</c:f>
              <c:numCache>
                <c:formatCode>yyyy"年"m"月";@</c:formatCode>
                <c:ptCount val="22"/>
                <c:pt idx="0">
                  <c:v>42064</c:v>
                </c:pt>
                <c:pt idx="1">
                  <c:v>42430</c:v>
                </c:pt>
                <c:pt idx="2">
                  <c:v>42795</c:v>
                </c:pt>
                <c:pt idx="3">
                  <c:v>43160</c:v>
                </c:pt>
                <c:pt idx="4">
                  <c:v>43525</c:v>
                </c:pt>
                <c:pt idx="5">
                  <c:v>43891</c:v>
                </c:pt>
                <c:pt idx="6">
                  <c:v>44256</c:v>
                </c:pt>
                <c:pt idx="7">
                  <c:v>44621</c:v>
                </c:pt>
                <c:pt idx="8">
                  <c:v>44986</c:v>
                </c:pt>
                <c:pt idx="9">
                  <c:v>45352</c:v>
                </c:pt>
                <c:pt idx="10">
                  <c:v>45717</c:v>
                </c:pt>
                <c:pt idx="11" formatCode="General">
                  <c:v>2026</c:v>
                </c:pt>
                <c:pt idx="12" formatCode="General">
                  <c:v>2027</c:v>
                </c:pt>
                <c:pt idx="13" formatCode="General">
                  <c:v>2028</c:v>
                </c:pt>
                <c:pt idx="14" formatCode="General">
                  <c:v>2029</c:v>
                </c:pt>
                <c:pt idx="15" formatCode="General">
                  <c:v>2030</c:v>
                </c:pt>
                <c:pt idx="16" formatCode="General">
                  <c:v>2031</c:v>
                </c:pt>
                <c:pt idx="17" formatCode="General">
                  <c:v>2032</c:v>
                </c:pt>
                <c:pt idx="18" formatCode="General">
                  <c:v>2033</c:v>
                </c:pt>
                <c:pt idx="19" formatCode="General">
                  <c:v>2034</c:v>
                </c:pt>
                <c:pt idx="20" formatCode="General">
                  <c:v>2035</c:v>
                </c:pt>
                <c:pt idx="21" formatCode="General">
                  <c:v>2036</c:v>
                </c:pt>
              </c:numCache>
            </c:numRef>
          </c:cat>
          <c:val>
            <c:numRef>
              <c:f>テンプレート!$H$9:$H$30</c:f>
              <c:numCache>
                <c:formatCode>#,##0_);[Red]\(#,##0\)</c:formatCode>
                <c:ptCount val="22"/>
                <c:pt idx="0">
                  <c:v>35</c:v>
                </c:pt>
                <c:pt idx="1">
                  <c:v>113</c:v>
                </c:pt>
                <c:pt idx="2">
                  <c:v>345</c:v>
                </c:pt>
                <c:pt idx="3">
                  <c:v>469</c:v>
                </c:pt>
                <c:pt idx="4">
                  <c:v>187</c:v>
                </c:pt>
                <c:pt idx="5">
                  <c:v>349</c:v>
                </c:pt>
                <c:pt idx="6">
                  <c:v>595</c:v>
                </c:pt>
                <c:pt idx="7">
                  <c:v>575</c:v>
                </c:pt>
                <c:pt idx="8">
                  <c:v>1142</c:v>
                </c:pt>
                <c:pt idx="9">
                  <c:v>1319</c:v>
                </c:pt>
                <c:pt idx="10">
                  <c:v>1465</c:v>
                </c:pt>
                <c:pt idx="11">
                  <c:v>1406.6666666666667</c:v>
                </c:pt>
                <c:pt idx="12">
                  <c:v>1809.4308266666669</c:v>
                </c:pt>
                <c:pt idx="13">
                  <c:v>1881.8080597333337</c:v>
                </c:pt>
                <c:pt idx="14">
                  <c:v>1957.0803821226671</c:v>
                </c:pt>
                <c:pt idx="15">
                  <c:v>2035.3635974075737</c:v>
                </c:pt>
                <c:pt idx="16">
                  <c:v>2116.778141303877</c:v>
                </c:pt>
                <c:pt idx="17">
                  <c:v>2201.4492669560318</c:v>
                </c:pt>
                <c:pt idx="18">
                  <c:v>2289.5072376342732</c:v>
                </c:pt>
                <c:pt idx="19">
                  <c:v>2381.0875271396444</c:v>
                </c:pt>
                <c:pt idx="20">
                  <c:v>2476.3310282252301</c:v>
                </c:pt>
                <c:pt idx="21">
                  <c:v>2575.3842693542397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6-4895-9DC6-ED2351779875}"/>
            </c:ext>
          </c:extLst>
        </c:ser>
        <c:ser>
          <c:idx val="2"/>
          <c:order val="2"/>
          <c:tx>
            <c:strRef>
              <c:f>テンプレート!$J$1</c:f>
              <c:strCache>
                <c:ptCount val="1"/>
                <c:pt idx="0">
                  <c:v>当期利益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テンプレート!$E$9:$E$30</c:f>
              <c:numCache>
                <c:formatCode>yyyy"年"m"月";@</c:formatCode>
                <c:ptCount val="22"/>
                <c:pt idx="0">
                  <c:v>42064</c:v>
                </c:pt>
                <c:pt idx="1">
                  <c:v>42430</c:v>
                </c:pt>
                <c:pt idx="2">
                  <c:v>42795</c:v>
                </c:pt>
                <c:pt idx="3">
                  <c:v>43160</c:v>
                </c:pt>
                <c:pt idx="4">
                  <c:v>43525</c:v>
                </c:pt>
                <c:pt idx="5">
                  <c:v>43891</c:v>
                </c:pt>
                <c:pt idx="6">
                  <c:v>44256</c:v>
                </c:pt>
                <c:pt idx="7">
                  <c:v>44621</c:v>
                </c:pt>
                <c:pt idx="8">
                  <c:v>44986</c:v>
                </c:pt>
                <c:pt idx="9">
                  <c:v>45352</c:v>
                </c:pt>
                <c:pt idx="10">
                  <c:v>45717</c:v>
                </c:pt>
                <c:pt idx="11" formatCode="General">
                  <c:v>2026</c:v>
                </c:pt>
                <c:pt idx="12" formatCode="General">
                  <c:v>2027</c:v>
                </c:pt>
                <c:pt idx="13" formatCode="General">
                  <c:v>2028</c:v>
                </c:pt>
                <c:pt idx="14" formatCode="General">
                  <c:v>2029</c:v>
                </c:pt>
                <c:pt idx="15" formatCode="General">
                  <c:v>2030</c:v>
                </c:pt>
                <c:pt idx="16" formatCode="General">
                  <c:v>2031</c:v>
                </c:pt>
                <c:pt idx="17" formatCode="General">
                  <c:v>2032</c:v>
                </c:pt>
                <c:pt idx="18" formatCode="General">
                  <c:v>2033</c:v>
                </c:pt>
                <c:pt idx="19" formatCode="General">
                  <c:v>2034</c:v>
                </c:pt>
                <c:pt idx="20" formatCode="General">
                  <c:v>2035</c:v>
                </c:pt>
                <c:pt idx="21" formatCode="General">
                  <c:v>2036</c:v>
                </c:pt>
              </c:numCache>
            </c:numRef>
          </c:cat>
          <c:val>
            <c:numRef>
              <c:f>テンプレート!$J$9:$J$30</c:f>
              <c:numCache>
                <c:formatCode>#,##0_);[Red]\(#,##0\)</c:formatCode>
                <c:ptCount val="22"/>
                <c:pt idx="0">
                  <c:v>5</c:v>
                </c:pt>
                <c:pt idx="1">
                  <c:v>47</c:v>
                </c:pt>
                <c:pt idx="2">
                  <c:v>200</c:v>
                </c:pt>
                <c:pt idx="3">
                  <c:v>301</c:v>
                </c:pt>
                <c:pt idx="4">
                  <c:v>133</c:v>
                </c:pt>
                <c:pt idx="5">
                  <c:v>183</c:v>
                </c:pt>
                <c:pt idx="6">
                  <c:v>376</c:v>
                </c:pt>
                <c:pt idx="7">
                  <c:v>368</c:v>
                </c:pt>
                <c:pt idx="8">
                  <c:v>807</c:v>
                </c:pt>
                <c:pt idx="9">
                  <c:v>853</c:v>
                </c:pt>
                <c:pt idx="10">
                  <c:v>919</c:v>
                </c:pt>
                <c:pt idx="11">
                  <c:v>886.66666666666663</c:v>
                </c:pt>
                <c:pt idx="12">
                  <c:v>1220.3138133333337</c:v>
                </c:pt>
                <c:pt idx="13">
                  <c:v>1269.1263658666671</c:v>
                </c:pt>
                <c:pt idx="14">
                  <c:v>1319.8914205013336</c:v>
                </c:pt>
                <c:pt idx="15">
                  <c:v>1372.6870773213871</c:v>
                </c:pt>
                <c:pt idx="16">
                  <c:v>1427.5945604142428</c:v>
                </c:pt>
                <c:pt idx="17">
                  <c:v>1484.6983428308124</c:v>
                </c:pt>
                <c:pt idx="18">
                  <c:v>1544.0862765440449</c:v>
                </c:pt>
                <c:pt idx="19">
                  <c:v>1605.8497276058069</c:v>
                </c:pt>
                <c:pt idx="20">
                  <c:v>1670.0837167100392</c:v>
                </c:pt>
                <c:pt idx="21">
                  <c:v>1736.8870653784409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B-47D2-9CA5-229956E4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1583328"/>
        <c:axId val="641575784"/>
      </c:barChart>
      <c:catAx>
        <c:axId val="600109944"/>
        <c:scaling>
          <c:orientation val="minMax"/>
        </c:scaling>
        <c:delete val="0"/>
        <c:axPos val="b"/>
        <c:numFmt formatCode="yyyy&quot;年&quot;m&quot;月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11256"/>
        <c:crosses val="autoZero"/>
        <c:auto val="1"/>
        <c:lblAlgn val="ctr"/>
        <c:lblOffset val="100"/>
        <c:noMultiLvlLbl val="0"/>
      </c:catAx>
      <c:valAx>
        <c:axId val="600111256"/>
        <c:scaling>
          <c:orientation val="minMax"/>
          <c:max val="60000.0000000001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109944"/>
        <c:crosses val="autoZero"/>
        <c:crossBetween val="between"/>
      </c:valAx>
      <c:valAx>
        <c:axId val="641575784"/>
        <c:scaling>
          <c:orientation val="minMax"/>
          <c:max val="6000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583328"/>
        <c:crosses val="max"/>
        <c:crossBetween val="between"/>
      </c:valAx>
      <c:catAx>
        <c:axId val="641583328"/>
        <c:scaling>
          <c:orientation val="minMax"/>
        </c:scaling>
        <c:delete val="1"/>
        <c:axPos val="b"/>
        <c:numFmt formatCode="yyyy&quot;年&quot;m&quot;月&quot;;@" sourceLinked="1"/>
        <c:majorTickMark val="out"/>
        <c:minorTickMark val="none"/>
        <c:tickLblPos val="nextTo"/>
        <c:crossAx val="641575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00327967025512"/>
          <c:y val="7.4011183384685597E-2"/>
          <c:w val="0.34867062122435288"/>
          <c:h val="6.1308331009032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47626</xdr:colOff>
      <xdr:row>16</xdr:row>
      <xdr:rowOff>28575</xdr:rowOff>
    </xdr:from>
    <xdr:to>
      <xdr:col>29</xdr:col>
      <xdr:colOff>619126</xdr:colOff>
      <xdr:row>36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8EBF64-CBC3-4093-A874-4519A39ED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28575</xdr:colOff>
      <xdr:row>1</xdr:row>
      <xdr:rowOff>57150</xdr:rowOff>
    </xdr:from>
    <xdr:to>
      <xdr:col>29</xdr:col>
      <xdr:colOff>571500</xdr:colOff>
      <xdr:row>16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F8B5981-8E1B-477E-8346-2831193FA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0.46702</cdr:x>
      <cdr:y>0.0301</cdr:y>
    </cdr:from>
    <cdr:to>
      <cdr:x>0.91622</cdr:x>
      <cdr:y>0.33445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8959ACE0-1CB5-4FC7-AE07-9DCB896E2D8A}"/>
            </a:ext>
          </a:extLst>
        </cdr:cNvPr>
        <cdr:cNvCxnSpPr/>
      </cdr:nvCxnSpPr>
      <cdr:spPr>
        <a:xfrm xmlns:a="http://schemas.openxmlformats.org/drawingml/2006/main" flipV="1">
          <a:off x="2495550" y="85725"/>
          <a:ext cx="2400300" cy="8667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EDC9-5FBC-4180-80CC-489877B79D17}">
  <dimension ref="A1:V36"/>
  <sheetViews>
    <sheetView tabSelected="1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G22" sqref="G22"/>
    </sheetView>
  </sheetViews>
  <sheetFormatPr defaultRowHeight="12"/>
  <cols>
    <col min="1" max="1" width="17" style="1" customWidth="1"/>
    <col min="2" max="2" width="5.375" style="16" customWidth="1"/>
    <col min="3" max="3" width="7.875" style="16" customWidth="1"/>
    <col min="4" max="4" width="6.375" style="16" customWidth="1"/>
    <col min="5" max="5" width="9" style="16" bestFit="1" customWidth="1"/>
    <col min="6" max="6" width="6.125" style="16" customWidth="1"/>
    <col min="7" max="7" width="5.375" style="16" customWidth="1"/>
    <col min="8" max="8" width="5.25" style="16" customWidth="1"/>
    <col min="9" max="9" width="5.375" style="16" customWidth="1"/>
    <col min="10" max="10" width="5.125" style="16" customWidth="1"/>
    <col min="11" max="11" width="6.5" style="16" customWidth="1"/>
    <col min="12" max="12" width="5.375" style="16" customWidth="1"/>
    <col min="13" max="13" width="6.125" style="16" customWidth="1"/>
    <col min="14" max="14" width="4.75" style="16" bestFit="1" customWidth="1"/>
    <col min="15" max="15" width="3.875" style="16" customWidth="1"/>
    <col min="16" max="17" width="4" style="16" customWidth="1"/>
    <col min="18" max="18" width="4.375" style="16" customWidth="1"/>
    <col min="19" max="19" width="5.5" style="16" customWidth="1"/>
    <col min="20" max="20" width="5.125" style="16" customWidth="1"/>
    <col min="21" max="21" width="3.375" style="16" customWidth="1"/>
    <col min="22" max="22" width="5.25" style="16" customWidth="1"/>
    <col min="23" max="30" width="9" style="16"/>
    <col min="31" max="31" width="5.125" style="16" customWidth="1"/>
    <col min="32" max="16384" width="9" style="16"/>
  </cols>
  <sheetData>
    <row r="1" spans="1:22" s="2" customFormat="1" ht="29.25" customHeight="1">
      <c r="A1" s="5" t="s">
        <v>2</v>
      </c>
      <c r="B1" s="8" t="s">
        <v>8</v>
      </c>
      <c r="C1" s="8" t="s">
        <v>9</v>
      </c>
      <c r="D1" s="8" t="s">
        <v>10</v>
      </c>
      <c r="E1" s="3" t="s">
        <v>1</v>
      </c>
      <c r="F1" s="3" t="s">
        <v>0</v>
      </c>
      <c r="G1" s="71" t="s">
        <v>25</v>
      </c>
      <c r="H1" s="3" t="s">
        <v>3</v>
      </c>
      <c r="I1" s="63" t="s">
        <v>5</v>
      </c>
      <c r="J1" s="3" t="s">
        <v>4</v>
      </c>
      <c r="K1" s="6" t="s">
        <v>26</v>
      </c>
      <c r="L1" s="12" t="s">
        <v>6</v>
      </c>
      <c r="M1" s="12" t="s">
        <v>7</v>
      </c>
      <c r="N1" s="11" t="s">
        <v>11</v>
      </c>
      <c r="O1" s="11" t="s">
        <v>12</v>
      </c>
      <c r="P1" s="11" t="s">
        <v>40</v>
      </c>
      <c r="Q1" s="3" t="s">
        <v>13</v>
      </c>
      <c r="R1" s="3" t="s">
        <v>14</v>
      </c>
      <c r="S1" s="59" t="s">
        <v>33</v>
      </c>
      <c r="T1" s="59" t="s">
        <v>34</v>
      </c>
      <c r="V1" s="72" t="s">
        <v>36</v>
      </c>
    </row>
    <row r="2" spans="1:22" ht="41.25" customHeight="1" thickBot="1">
      <c r="A2" s="54" t="s">
        <v>43</v>
      </c>
      <c r="B2" s="41">
        <v>1148</v>
      </c>
      <c r="C2" s="9"/>
      <c r="D2" s="9"/>
      <c r="E2" s="35">
        <f>+E19</f>
        <v>45717</v>
      </c>
      <c r="F2" s="44">
        <f t="shared" ref="F2:M2" si="0">+F19</f>
        <v>31614</v>
      </c>
      <c r="G2" s="70">
        <f t="shared" si="0"/>
        <v>0.1483472575372321</v>
      </c>
      <c r="H2" s="9">
        <f t="shared" si="0"/>
        <v>1465</v>
      </c>
      <c r="I2" s="45">
        <f t="shared" si="0"/>
        <v>4.6340229012462833E-2</v>
      </c>
      <c r="J2" s="44">
        <f t="shared" si="0"/>
        <v>919</v>
      </c>
      <c r="K2" s="45">
        <f t="shared" si="0"/>
        <v>2.9069399633073954E-2</v>
      </c>
      <c r="L2" s="9">
        <f t="shared" si="0"/>
        <v>85.6</v>
      </c>
      <c r="M2" s="9">
        <f t="shared" si="0"/>
        <v>366</v>
      </c>
      <c r="N2" s="17">
        <f t="shared" ref="N2" si="1">+B2/L2</f>
        <v>13.411214953271029</v>
      </c>
      <c r="O2" s="18">
        <f>+B2/M2</f>
        <v>3.1366120218579234</v>
      </c>
      <c r="P2" s="74">
        <f t="shared" ref="P2" si="2">+O2/N2</f>
        <v>0.23387978142076499</v>
      </c>
      <c r="Q2" s="46">
        <f>+Q19</f>
        <v>26</v>
      </c>
      <c r="R2" s="47">
        <f t="shared" ref="R2" si="3">+Q2/B2</f>
        <v>2.2648083623693381E-2</v>
      </c>
      <c r="S2" s="64">
        <f t="shared" ref="S2:V2" si="4">+S19</f>
        <v>10244</v>
      </c>
      <c r="T2" s="64">
        <f t="shared" si="4"/>
        <v>3930</v>
      </c>
      <c r="U2" s="73">
        <f t="shared" si="4"/>
        <v>0.38363920343615776</v>
      </c>
      <c r="V2" s="64">
        <f t="shared" si="4"/>
        <v>-952</v>
      </c>
    </row>
    <row r="3" spans="1:22" ht="15.75" customHeight="1">
      <c r="A3" s="56">
        <v>46150</v>
      </c>
      <c r="B3" s="81" t="s">
        <v>28</v>
      </c>
      <c r="C3" s="82"/>
      <c r="D3" s="82"/>
      <c r="E3" s="48">
        <f>+G30</f>
        <v>0.04</v>
      </c>
      <c r="G3" s="69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2" ht="15.75" customHeight="1">
      <c r="A4" s="1">
        <v>400</v>
      </c>
      <c r="B4" s="83" t="s">
        <v>29</v>
      </c>
      <c r="C4" s="84"/>
      <c r="D4" s="84"/>
      <c r="E4" s="49">
        <f>+K30</f>
        <v>2.9000000000000001E-2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1:22" ht="15.75" customHeight="1">
      <c r="A5" s="1">
        <v>968</v>
      </c>
      <c r="B5" s="83" t="s">
        <v>30</v>
      </c>
      <c r="C5" s="84"/>
      <c r="D5" s="84"/>
      <c r="E5" s="50">
        <f>+N30</f>
        <v>12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2" ht="15.75" customHeight="1">
      <c r="A6" s="61">
        <f>+(B2-A5)/A5</f>
        <v>0.18595041322314049</v>
      </c>
      <c r="B6" s="83" t="s">
        <v>31</v>
      </c>
      <c r="C6" s="84"/>
      <c r="D6" s="84"/>
      <c r="E6" s="50">
        <f>+B24</f>
        <v>1534.3026831605316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2" ht="15.75" customHeight="1" thickBot="1">
      <c r="B7" s="85" t="s">
        <v>32</v>
      </c>
      <c r="C7" s="86"/>
      <c r="D7" s="86"/>
      <c r="E7" s="51">
        <f>+D24</f>
        <v>0.33650059508757107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spans="1:22">
      <c r="A8" s="34" t="s">
        <v>15</v>
      </c>
      <c r="C8" s="1" t="s">
        <v>27</v>
      </c>
      <c r="G8" s="14">
        <f>AVERAGE(G9:G21)</f>
        <v>0.28848566857270314</v>
      </c>
      <c r="I8" s="14">
        <f>AVERAGE(I9:I21)</f>
        <v>4.0819591465711492E-2</v>
      </c>
      <c r="K8" s="14">
        <f>AVERAGE(K9:K21)</f>
        <v>2.4773586043944744E-2</v>
      </c>
      <c r="N8" s="13">
        <f>AVERAGE(N9:N21)</f>
        <v>33.955225971937821</v>
      </c>
      <c r="O8" s="13">
        <f>AVERAGE(O9:O21)</f>
        <v>7.9659541253293247</v>
      </c>
      <c r="P8" s="13"/>
    </row>
    <row r="9" spans="1:22">
      <c r="A9" s="1">
        <v>9325</v>
      </c>
      <c r="B9" s="41"/>
      <c r="C9" s="43" t="e">
        <f t="shared" ref="C9:C19" si="5">+J9/L9*1000000</f>
        <v>#DIV/0!</v>
      </c>
      <c r="E9" s="35">
        <f>+コピー!B2</f>
        <v>42064</v>
      </c>
      <c r="F9" s="32">
        <f>+コピー!C2</f>
        <v>2191</v>
      </c>
      <c r="H9" s="32">
        <f>+コピー!E2</f>
        <v>35</v>
      </c>
      <c r="I9" s="7">
        <f>+H9/F9</f>
        <v>1.5974440894568689E-2</v>
      </c>
      <c r="J9" s="32">
        <f>+コピー!I2</f>
        <v>5</v>
      </c>
      <c r="K9" s="7">
        <f>+J9/F9</f>
        <v>2.2820629849383844E-3</v>
      </c>
      <c r="N9" s="10"/>
      <c r="O9" s="10"/>
      <c r="P9" s="10"/>
      <c r="S9" s="16">
        <v>886</v>
      </c>
      <c r="T9" s="16">
        <v>85</v>
      </c>
      <c r="U9" s="52">
        <f>+T9/S9</f>
        <v>9.5936794582392779E-2</v>
      </c>
      <c r="V9" s="4">
        <v>13</v>
      </c>
    </row>
    <row r="10" spans="1:22">
      <c r="B10" s="41"/>
      <c r="C10" s="43">
        <f t="shared" si="5"/>
        <v>10681818.181818182</v>
      </c>
      <c r="E10" s="35">
        <f>+コピー!B3</f>
        <v>42430</v>
      </c>
      <c r="F10" s="32">
        <f>+コピー!C3</f>
        <v>3492</v>
      </c>
      <c r="G10" s="7">
        <f>+(F10-F9)/F9</f>
        <v>0.59379278868096763</v>
      </c>
      <c r="H10" s="32">
        <f>+コピー!E3</f>
        <v>113</v>
      </c>
      <c r="I10" s="7">
        <f t="shared" ref="I10:I18" si="6">+H10/F10</f>
        <v>3.2359679266895765E-2</v>
      </c>
      <c r="J10" s="32">
        <f>+コピー!I3</f>
        <v>47</v>
      </c>
      <c r="K10" s="7">
        <f t="shared" ref="K10:K18" si="7">+J10/F10</f>
        <v>1.3459335624284079E-2</v>
      </c>
      <c r="L10" s="33">
        <f>VALUE(SUBSTITUTE(コピー!K3,"円","　"))</f>
        <v>4.4000000000000004</v>
      </c>
      <c r="M10" s="33">
        <f>VALUE(SUBSTITUTE(コピー!L3,"円","　"))</f>
        <v>13.2</v>
      </c>
      <c r="N10" s="10"/>
      <c r="O10" s="10"/>
      <c r="P10" s="10"/>
      <c r="S10" s="16">
        <v>1184</v>
      </c>
      <c r="T10" s="16">
        <v>143</v>
      </c>
      <c r="U10" s="52">
        <f t="shared" ref="U10:U19" si="8">+T10/S10</f>
        <v>0.12077702702702703</v>
      </c>
      <c r="V10" s="16">
        <v>-90</v>
      </c>
    </row>
    <row r="11" spans="1:22">
      <c r="A11" s="1" t="s">
        <v>9</v>
      </c>
      <c r="B11" s="41">
        <v>1672</v>
      </c>
      <c r="C11" s="43">
        <f t="shared" si="5"/>
        <v>10752688.172043011</v>
      </c>
      <c r="E11" s="35">
        <f>+コピー!B4</f>
        <v>42795</v>
      </c>
      <c r="F11" s="32">
        <f>+コピー!C4</f>
        <v>5215</v>
      </c>
      <c r="G11" s="7">
        <f t="shared" ref="G11:G18" si="9">+(F11-F10)/F10</f>
        <v>0.49341351660939292</v>
      </c>
      <c r="H11" s="32">
        <f>+コピー!E4</f>
        <v>345</v>
      </c>
      <c r="I11" s="7">
        <f t="shared" si="6"/>
        <v>6.6155321188878236E-2</v>
      </c>
      <c r="J11" s="32">
        <f>+コピー!I4</f>
        <v>200</v>
      </c>
      <c r="K11" s="7">
        <f t="shared" si="7"/>
        <v>3.8350910834132314E-2</v>
      </c>
      <c r="L11" s="33">
        <f>VALUE(SUBSTITUTE(コピー!K4,"円","　"))</f>
        <v>18.600000000000001</v>
      </c>
      <c r="M11" s="33">
        <f>VALUE(SUBSTITUTE(コピー!L4,"円","　"))</f>
        <v>72.900000000000006</v>
      </c>
      <c r="N11" s="10">
        <f t="shared" ref="N11:N18" si="10">+B11/L11</f>
        <v>89.892473118279568</v>
      </c>
      <c r="O11" s="10">
        <f t="shared" ref="O11:O18" si="11">+B11/M11</f>
        <v>22.935528120713304</v>
      </c>
      <c r="P11" s="52">
        <f t="shared" ref="P11:P14" si="12">+O11/N11</f>
        <v>0.2551440329218107</v>
      </c>
      <c r="S11" s="16">
        <v>2036</v>
      </c>
      <c r="T11" s="16">
        <v>783</v>
      </c>
      <c r="U11" s="52">
        <f t="shared" si="8"/>
        <v>0.38457760314341849</v>
      </c>
      <c r="V11" s="16">
        <v>-747</v>
      </c>
    </row>
    <row r="12" spans="1:22">
      <c r="A12" s="67">
        <f>+G20</f>
        <v>0.27985491659813172</v>
      </c>
      <c r="B12" s="41">
        <v>1205</v>
      </c>
      <c r="C12" s="43">
        <f t="shared" si="5"/>
        <v>10750000</v>
      </c>
      <c r="E12" s="35">
        <f>+コピー!B5</f>
        <v>43160</v>
      </c>
      <c r="F12" s="32">
        <f>+コピー!C5</f>
        <v>7428</v>
      </c>
      <c r="G12" s="7">
        <f t="shared" si="9"/>
        <v>0.42435282837967403</v>
      </c>
      <c r="H12" s="32">
        <f>+コピー!E5</f>
        <v>469</v>
      </c>
      <c r="I12" s="7">
        <f t="shared" si="6"/>
        <v>6.3139472267097471E-2</v>
      </c>
      <c r="J12" s="32">
        <f>+コピー!I5</f>
        <v>301</v>
      </c>
      <c r="K12" s="7">
        <f t="shared" si="7"/>
        <v>4.0522347872913304E-2</v>
      </c>
      <c r="L12" s="33">
        <f>VALUE(SUBSTITUTE(コピー!K5,"円","　"))</f>
        <v>28</v>
      </c>
      <c r="M12" s="33">
        <f>VALUE(SUBSTITUTE(コピー!L5,"円","　"))</f>
        <v>100.9</v>
      </c>
      <c r="N12" s="10">
        <f t="shared" si="10"/>
        <v>43.035714285714285</v>
      </c>
      <c r="O12" s="10">
        <f t="shared" si="11"/>
        <v>11.942517343904855</v>
      </c>
      <c r="P12" s="52">
        <f t="shared" si="12"/>
        <v>0.27750247770069375</v>
      </c>
      <c r="Q12" s="32">
        <f>VALUE(SUBSTITUTE(コピー!O5,"円","　"))</f>
        <v>0</v>
      </c>
      <c r="R12" s="7">
        <f t="shared" ref="R12:R14" si="13">+Q10/B12</f>
        <v>0</v>
      </c>
      <c r="S12" s="43">
        <v>2054</v>
      </c>
      <c r="T12" s="43">
        <v>1085</v>
      </c>
      <c r="U12" s="52">
        <f t="shared" si="8"/>
        <v>0.5282375851996105</v>
      </c>
      <c r="V12" s="43">
        <v>-961</v>
      </c>
    </row>
    <row r="13" spans="1:22">
      <c r="B13" s="41">
        <v>733</v>
      </c>
      <c r="C13" s="43">
        <f t="shared" si="5"/>
        <v>10725806.451612903</v>
      </c>
      <c r="E13" s="35">
        <f>+コピー!B6</f>
        <v>43525</v>
      </c>
      <c r="F13" s="32">
        <f>+コピー!C6</f>
        <v>8448</v>
      </c>
      <c r="G13" s="7">
        <f t="shared" si="9"/>
        <v>0.13731825525040386</v>
      </c>
      <c r="H13" s="32">
        <f>+コピー!E6</f>
        <v>187</v>
      </c>
      <c r="I13" s="7">
        <f t="shared" si="6"/>
        <v>2.2135416666666668E-2</v>
      </c>
      <c r="J13" s="32">
        <f>+コピー!I6</f>
        <v>133</v>
      </c>
      <c r="K13" s="7">
        <f t="shared" si="7"/>
        <v>1.5743371212121212E-2</v>
      </c>
      <c r="L13" s="33">
        <f>VALUE(SUBSTITUTE(コピー!K6,"円","　"))</f>
        <v>12.4</v>
      </c>
      <c r="M13" s="33">
        <f>VALUE(SUBSTITUTE(コピー!L6,"円","　"))</f>
        <v>108.8</v>
      </c>
      <c r="N13" s="10">
        <f t="shared" si="10"/>
        <v>59.112903225806448</v>
      </c>
      <c r="O13" s="10">
        <f t="shared" si="11"/>
        <v>6.7371323529411766</v>
      </c>
      <c r="P13" s="52">
        <f t="shared" si="12"/>
        <v>0.11397058823529413</v>
      </c>
      <c r="Q13" s="32">
        <f>VALUE(SUBSTITUTE(コピー!O6,"円","　"))</f>
        <v>6</v>
      </c>
      <c r="R13" s="7">
        <f t="shared" si="13"/>
        <v>0</v>
      </c>
      <c r="S13" s="43">
        <v>2337</v>
      </c>
      <c r="T13" s="43">
        <v>1169</v>
      </c>
      <c r="U13" s="52">
        <f t="shared" si="8"/>
        <v>0.50021394950791609</v>
      </c>
      <c r="V13" s="43">
        <v>-475</v>
      </c>
    </row>
    <row r="14" spans="1:22">
      <c r="A14" s="68"/>
      <c r="B14" s="41">
        <v>1084</v>
      </c>
      <c r="C14" s="43">
        <f t="shared" si="5"/>
        <v>10764705.882352943</v>
      </c>
      <c r="E14" s="35">
        <f>+コピー!B7</f>
        <v>43891</v>
      </c>
      <c r="F14" s="32">
        <f>+コピー!C7</f>
        <v>10638</v>
      </c>
      <c r="G14" s="7">
        <f t="shared" si="9"/>
        <v>0.25923295454545453</v>
      </c>
      <c r="H14" s="32">
        <f>+コピー!E7</f>
        <v>349</v>
      </c>
      <c r="I14" s="7">
        <f t="shared" si="6"/>
        <v>3.2806918593720626E-2</v>
      </c>
      <c r="J14" s="32">
        <f>+コピー!I7</f>
        <v>183</v>
      </c>
      <c r="K14" s="7">
        <f t="shared" si="7"/>
        <v>1.7202481669486746E-2</v>
      </c>
      <c r="L14" s="33">
        <f>VALUE(SUBSTITUTE(コピー!K7,"円","　"))</f>
        <v>17</v>
      </c>
      <c r="M14" s="33">
        <f>VALUE(SUBSTITUTE(コピー!L7,"円","　"))</f>
        <v>119.2</v>
      </c>
      <c r="N14" s="10">
        <f t="shared" si="10"/>
        <v>63.764705882352942</v>
      </c>
      <c r="O14" s="10">
        <f t="shared" si="11"/>
        <v>9.0939597315436238</v>
      </c>
      <c r="P14" s="52">
        <f t="shared" si="12"/>
        <v>0.14261744966442952</v>
      </c>
      <c r="Q14" s="32">
        <f>VALUE(SUBSTITUTE(コピー!O7,"円","　"))</f>
        <v>0</v>
      </c>
      <c r="R14" s="7">
        <f t="shared" si="13"/>
        <v>0</v>
      </c>
      <c r="S14" s="43">
        <v>2779</v>
      </c>
      <c r="T14" s="43">
        <v>1281</v>
      </c>
      <c r="U14" s="52">
        <f t="shared" si="8"/>
        <v>0.46095717884130982</v>
      </c>
      <c r="V14" s="43">
        <v>-1091</v>
      </c>
    </row>
    <row r="15" spans="1:22">
      <c r="B15" s="41">
        <v>913</v>
      </c>
      <c r="C15" s="43">
        <f t="shared" si="5"/>
        <v>10742857.142857142</v>
      </c>
      <c r="E15" s="35">
        <f>+コピー!B8</f>
        <v>44256</v>
      </c>
      <c r="F15" s="32">
        <f>+コピー!C8</f>
        <v>12951</v>
      </c>
      <c r="G15" s="7">
        <f t="shared" si="9"/>
        <v>0.21742808798646363</v>
      </c>
      <c r="H15" s="32">
        <f>+コピー!E8</f>
        <v>595</v>
      </c>
      <c r="I15" s="7">
        <f t="shared" si="6"/>
        <v>4.5942398270403827E-2</v>
      </c>
      <c r="J15" s="32">
        <f>+コピー!I8</f>
        <v>376</v>
      </c>
      <c r="K15" s="7">
        <f t="shared" si="7"/>
        <v>2.9032507142305614E-2</v>
      </c>
      <c r="L15" s="33">
        <f>VALUE(SUBSTITUTE(コピー!K8,"円","　"))</f>
        <v>35</v>
      </c>
      <c r="M15" s="33">
        <f>VALUE(SUBSTITUTE(コピー!L8,"円","　"))</f>
        <v>157.19999999999999</v>
      </c>
      <c r="N15" s="10">
        <f t="shared" si="10"/>
        <v>26.085714285714285</v>
      </c>
      <c r="O15" s="10">
        <f t="shared" si="11"/>
        <v>5.8078880407124682</v>
      </c>
      <c r="P15" s="52">
        <f t="shared" ref="P15:P18" si="14">+O15/N15</f>
        <v>0.22264631043256997</v>
      </c>
      <c r="Q15" s="32">
        <f>VALUE(SUBSTITUTE(コピー!O8,"円","　"))</f>
        <v>0</v>
      </c>
      <c r="R15" s="7">
        <f>+Q13/B15</f>
        <v>6.5717415115005475E-3</v>
      </c>
      <c r="S15" s="43">
        <v>4231</v>
      </c>
      <c r="T15" s="43">
        <v>1689</v>
      </c>
      <c r="U15" s="52">
        <f t="shared" si="8"/>
        <v>0.39919640746868351</v>
      </c>
      <c r="V15" s="43">
        <v>-1110</v>
      </c>
    </row>
    <row r="16" spans="1:22">
      <c r="B16" s="41">
        <v>864</v>
      </c>
      <c r="C16" s="43">
        <f t="shared" si="5"/>
        <v>10728862.973760935</v>
      </c>
      <c r="E16" s="35">
        <f>+コピー!B9</f>
        <v>44621</v>
      </c>
      <c r="F16" s="32">
        <f>+コピー!C9</f>
        <v>18045</v>
      </c>
      <c r="G16" s="7">
        <f t="shared" si="9"/>
        <v>0.39332870048644891</v>
      </c>
      <c r="H16" s="32">
        <f>+コピー!E9</f>
        <v>575</v>
      </c>
      <c r="I16" s="7">
        <f t="shared" si="6"/>
        <v>3.1864782488223886E-2</v>
      </c>
      <c r="J16" s="32">
        <f>+コピー!I9</f>
        <v>368</v>
      </c>
      <c r="K16" s="7">
        <f t="shared" si="7"/>
        <v>2.0393460792463285E-2</v>
      </c>
      <c r="L16" s="33">
        <f>VALUE(SUBSTITUTE(コピー!K9,"円","　"))</f>
        <v>34.299999999999997</v>
      </c>
      <c r="M16" s="33">
        <f>VALUE(SUBSTITUTE(コピー!L9,"円","　"))</f>
        <v>191.4</v>
      </c>
      <c r="N16" s="10">
        <f t="shared" si="10"/>
        <v>25.189504373177844</v>
      </c>
      <c r="O16" s="10">
        <f t="shared" si="11"/>
        <v>4.5141065830720999</v>
      </c>
      <c r="P16" s="52">
        <f t="shared" si="14"/>
        <v>0.1792058516196447</v>
      </c>
      <c r="Q16" s="32">
        <f>VALUE(SUBSTITUTE(コピー!O9,"円","　"))</f>
        <v>0</v>
      </c>
      <c r="R16" s="7">
        <f t="shared" ref="R16:R18" si="15">+Q16/B16</f>
        <v>0</v>
      </c>
      <c r="S16" s="43">
        <v>5835</v>
      </c>
      <c r="T16" s="43">
        <v>2055</v>
      </c>
      <c r="U16" s="52">
        <f t="shared" si="8"/>
        <v>0.35218508997429304</v>
      </c>
      <c r="V16" s="43">
        <v>-415</v>
      </c>
    </row>
    <row r="17" spans="1:22">
      <c r="B17" s="41">
        <v>1133</v>
      </c>
      <c r="C17" s="43">
        <f t="shared" si="5"/>
        <v>10731382.978723405</v>
      </c>
      <c r="E17" s="35">
        <f>+コピー!B10</f>
        <v>44986</v>
      </c>
      <c r="F17" s="32">
        <f>+コピー!C10</f>
        <v>23664</v>
      </c>
      <c r="G17" s="7">
        <f t="shared" si="9"/>
        <v>0.3113881961762261</v>
      </c>
      <c r="H17" s="32">
        <f>+コピー!E10</f>
        <v>1142</v>
      </c>
      <c r="I17" s="7">
        <f t="shared" si="6"/>
        <v>4.8258958755916161E-2</v>
      </c>
      <c r="J17" s="32">
        <f>+コピー!I10</f>
        <v>807</v>
      </c>
      <c r="K17" s="7">
        <f t="shared" si="7"/>
        <v>3.4102434077079108E-2</v>
      </c>
      <c r="L17" s="33">
        <f>VALUE(SUBSTITUTE(コピー!K10,"円","　"))</f>
        <v>75.2</v>
      </c>
      <c r="M17" s="33">
        <f>VALUE(SUBSTITUTE(コピー!L10,"円","　"))</f>
        <v>260.3</v>
      </c>
      <c r="N17" s="10">
        <f t="shared" si="10"/>
        <v>15.066489361702127</v>
      </c>
      <c r="O17" s="10">
        <f t="shared" si="11"/>
        <v>4.3526699961582791</v>
      </c>
      <c r="P17" s="52">
        <f t="shared" si="14"/>
        <v>0.28889742604686902</v>
      </c>
      <c r="Q17" s="32">
        <f>VALUE(SUBSTITUTE(コピー!O10,"円","　"))</f>
        <v>23</v>
      </c>
      <c r="R17" s="7">
        <f t="shared" si="15"/>
        <v>2.0300088261253312E-2</v>
      </c>
      <c r="S17" s="43">
        <v>6862</v>
      </c>
      <c r="T17" s="43">
        <v>2796</v>
      </c>
      <c r="U17" s="52">
        <f t="shared" si="8"/>
        <v>0.40746138152142231</v>
      </c>
      <c r="V17" s="43">
        <v>-1629</v>
      </c>
    </row>
    <row r="18" spans="1:22">
      <c r="A18" s="80"/>
      <c r="B18" s="41">
        <v>1089</v>
      </c>
      <c r="C18" s="43">
        <f t="shared" si="5"/>
        <v>10729559.748427674</v>
      </c>
      <c r="D18" s="58">
        <v>45421</v>
      </c>
      <c r="E18" s="35">
        <f>+コピー!B11</f>
        <v>45352</v>
      </c>
      <c r="F18" s="32">
        <f>+コピー!C11</f>
        <v>27530</v>
      </c>
      <c r="G18" s="7">
        <f t="shared" si="9"/>
        <v>0.16337052062204191</v>
      </c>
      <c r="H18" s="32">
        <f>+コピー!E11</f>
        <v>1319</v>
      </c>
      <c r="I18" s="7">
        <f t="shared" si="6"/>
        <v>4.7911369415183439E-2</v>
      </c>
      <c r="J18" s="32">
        <f>+コピー!I11</f>
        <v>853</v>
      </c>
      <c r="K18" s="7">
        <f t="shared" si="7"/>
        <v>3.0984380675626588E-2</v>
      </c>
      <c r="L18" s="33">
        <f>VALUE(SUBSTITUTE(コピー!K11,"円","　"))</f>
        <v>79.5</v>
      </c>
      <c r="M18" s="33">
        <f>VALUE(SUBSTITUTE(コピー!L11,"円","　"))</f>
        <v>305.8</v>
      </c>
      <c r="N18" s="10">
        <f t="shared" si="10"/>
        <v>13.69811320754717</v>
      </c>
      <c r="O18" s="10">
        <f t="shared" si="11"/>
        <v>3.5611510791366907</v>
      </c>
      <c r="P18" s="52">
        <f t="shared" si="14"/>
        <v>0.25997383911052974</v>
      </c>
      <c r="Q18" s="32">
        <f>VALUE(SUBSTITUTE(コピー!O11,"円","　"))</f>
        <v>32</v>
      </c>
      <c r="R18" s="7">
        <f t="shared" si="15"/>
        <v>2.938475665748393E-2</v>
      </c>
      <c r="S18" s="43">
        <v>7744</v>
      </c>
      <c r="T18" s="43">
        <v>3285</v>
      </c>
      <c r="U18" s="52">
        <f t="shared" si="8"/>
        <v>0.42419938016528924</v>
      </c>
      <c r="V18" s="43">
        <v>-1603</v>
      </c>
    </row>
    <row r="19" spans="1:22">
      <c r="A19" s="80"/>
      <c r="B19" s="41">
        <v>1006</v>
      </c>
      <c r="C19" s="43">
        <f t="shared" si="5"/>
        <v>10735981.308411216</v>
      </c>
      <c r="D19" s="58">
        <v>45785</v>
      </c>
      <c r="E19" s="35">
        <f>+コピー!B12</f>
        <v>45717</v>
      </c>
      <c r="F19" s="32">
        <f>+コピー!C12</f>
        <v>31614</v>
      </c>
      <c r="G19" s="7">
        <f t="shared" ref="G19:G20" si="16">+(F19-F18)/F18</f>
        <v>0.1483472575372321</v>
      </c>
      <c r="H19" s="32">
        <f>+コピー!E12</f>
        <v>1465</v>
      </c>
      <c r="I19" s="7">
        <f t="shared" ref="I19:I20" si="17">+H19/F19</f>
        <v>4.6340229012462833E-2</v>
      </c>
      <c r="J19" s="32">
        <f>+コピー!I12</f>
        <v>919</v>
      </c>
      <c r="K19" s="7">
        <f t="shared" ref="K19:K20" si="18">+J19/F19</f>
        <v>2.9069399633073954E-2</v>
      </c>
      <c r="L19" s="33">
        <f>VALUE(SUBSTITUTE(コピー!K12,"円","　"))</f>
        <v>85.6</v>
      </c>
      <c r="M19" s="33">
        <f>VALUE(SUBSTITUTE(コピー!L12,"円","　"))</f>
        <v>366</v>
      </c>
      <c r="N19" s="10">
        <f t="shared" ref="N19:N20" si="19">+B19/L19</f>
        <v>11.752336448598131</v>
      </c>
      <c r="O19" s="10">
        <f t="shared" ref="O19" si="20">+B19/M19</f>
        <v>2.7486338797814209</v>
      </c>
      <c r="P19" s="52">
        <f t="shared" ref="P19" si="21">+O19/N19</f>
        <v>0.23387978142076504</v>
      </c>
      <c r="Q19" s="32">
        <f>VALUE(SUBSTITUTE(コピー!O12,"円","　"))</f>
        <v>26</v>
      </c>
      <c r="R19" s="7">
        <f t="shared" ref="R19" si="22">+Q19/B19</f>
        <v>2.584493041749503E-2</v>
      </c>
      <c r="S19" s="43">
        <v>10244</v>
      </c>
      <c r="T19" s="43">
        <v>3930</v>
      </c>
      <c r="U19" s="52">
        <f t="shared" si="8"/>
        <v>0.38363920343615776</v>
      </c>
      <c r="V19" s="43">
        <v>-952</v>
      </c>
    </row>
    <row r="20" spans="1:22">
      <c r="A20" s="80"/>
      <c r="B20" s="41">
        <v>1148</v>
      </c>
      <c r="C20" s="57">
        <f t="shared" ref="C20:C28" si="23">+C19</f>
        <v>10735981.308411216</v>
      </c>
      <c r="E20" s="31">
        <v>2026</v>
      </c>
      <c r="F20" s="32">
        <f>+AVERAGE(F33:F35)*4</f>
        <v>40461.333333333336</v>
      </c>
      <c r="G20" s="7">
        <f t="shared" si="16"/>
        <v>0.27985491659813172</v>
      </c>
      <c r="H20" s="32">
        <f>+AVERAGE(H33:H35)*4</f>
        <v>1406.6666666666667</v>
      </c>
      <c r="I20" s="7">
        <f t="shared" si="17"/>
        <v>3.4765702234231859E-2</v>
      </c>
      <c r="J20" s="32">
        <f>+AVERAGE(J33:J35)*4</f>
        <v>886.66666666666663</v>
      </c>
      <c r="K20" s="7">
        <f t="shared" si="18"/>
        <v>2.1913926052857045E-2</v>
      </c>
      <c r="L20" s="32">
        <f>+AVERAGE(L33:L35)*4</f>
        <v>82.533333333333346</v>
      </c>
      <c r="N20" s="10">
        <f t="shared" si="19"/>
        <v>13.909531502423262</v>
      </c>
      <c r="S20" s="43"/>
      <c r="T20" s="43"/>
      <c r="U20" s="52"/>
      <c r="V20" s="43"/>
    </row>
    <row r="21" spans="1:22">
      <c r="A21" s="80"/>
      <c r="B21" s="42">
        <f t="shared" ref="B21:B28" si="24">+L21*N21</f>
        <v>1363.9894984287271</v>
      </c>
      <c r="C21" s="57">
        <f t="shared" si="23"/>
        <v>10735981.308411216</v>
      </c>
      <c r="E21" s="31">
        <v>2027</v>
      </c>
      <c r="F21" s="42">
        <f t="shared" ref="F21" si="25">+F20*(1+G21)</f>
        <v>42079.786666666674</v>
      </c>
      <c r="G21" s="60">
        <v>0.04</v>
      </c>
      <c r="H21" s="42">
        <f t="shared" ref="H21" si="26">+F21*I21</f>
        <v>1809.4308266666669</v>
      </c>
      <c r="I21" s="60">
        <v>4.2999999999999997E-2</v>
      </c>
      <c r="J21" s="42">
        <f t="shared" ref="J21" si="27">+F21*K21</f>
        <v>1220.3138133333337</v>
      </c>
      <c r="K21" s="60">
        <v>2.9000000000000001E-2</v>
      </c>
      <c r="L21" s="15">
        <f t="shared" ref="L21" si="28">+J21/C21*1000000</f>
        <v>113.66579153572725</v>
      </c>
      <c r="N21" s="41">
        <v>12</v>
      </c>
      <c r="S21" s="43"/>
      <c r="T21" s="43"/>
      <c r="U21" s="52"/>
      <c r="V21" s="43"/>
    </row>
    <row r="22" spans="1:22">
      <c r="A22" s="80"/>
      <c r="B22" s="42">
        <f t="shared" si="24"/>
        <v>1418.5490783658763</v>
      </c>
      <c r="C22" s="57">
        <f t="shared" si="23"/>
        <v>10735981.308411216</v>
      </c>
      <c r="E22" s="31">
        <v>2028</v>
      </c>
      <c r="F22" s="42">
        <f t="shared" ref="F22:F27" si="29">+F21*(1+G22)</f>
        <v>43762.978133333345</v>
      </c>
      <c r="G22" s="60">
        <f t="shared" ref="G22:G27" si="30">+G21</f>
        <v>0.04</v>
      </c>
      <c r="H22" s="42">
        <f t="shared" ref="H22:H27" si="31">+F22*I22</f>
        <v>1881.8080597333337</v>
      </c>
      <c r="I22" s="60">
        <f t="shared" ref="I22:I27" si="32">+I21</f>
        <v>4.2999999999999997E-2</v>
      </c>
      <c r="J22" s="42">
        <f t="shared" ref="J22:J27" si="33">+F22*K22</f>
        <v>1269.1263658666671</v>
      </c>
      <c r="K22" s="60">
        <f t="shared" ref="K22:K27" si="34">+K21</f>
        <v>2.9000000000000001E-2</v>
      </c>
      <c r="L22" s="15">
        <f t="shared" ref="L22:L27" si="35">+J22/C22*1000000</f>
        <v>118.21242319715635</v>
      </c>
      <c r="N22" s="41">
        <f t="shared" ref="N22:N27" si="36">+N21</f>
        <v>12</v>
      </c>
      <c r="S22" s="43"/>
      <c r="T22" s="43"/>
      <c r="U22" s="52"/>
      <c r="V22" s="43"/>
    </row>
    <row r="23" spans="1:22">
      <c r="A23" s="80"/>
      <c r="B23" s="42">
        <f t="shared" si="24"/>
        <v>1475.2910415005113</v>
      </c>
      <c r="C23" s="57">
        <f t="shared" si="23"/>
        <v>10735981.308411216</v>
      </c>
      <c r="E23" s="31">
        <v>2029</v>
      </c>
      <c r="F23" s="42">
        <f t="shared" si="29"/>
        <v>45513.497258666677</v>
      </c>
      <c r="G23" s="60">
        <f t="shared" si="30"/>
        <v>0.04</v>
      </c>
      <c r="H23" s="42">
        <f t="shared" si="31"/>
        <v>1957.0803821226671</v>
      </c>
      <c r="I23" s="60">
        <f t="shared" si="32"/>
        <v>4.2999999999999997E-2</v>
      </c>
      <c r="J23" s="42">
        <f t="shared" si="33"/>
        <v>1319.8914205013336</v>
      </c>
      <c r="K23" s="60">
        <f t="shared" si="34"/>
        <v>2.9000000000000001E-2</v>
      </c>
      <c r="L23" s="15">
        <f t="shared" si="35"/>
        <v>122.94092012504261</v>
      </c>
      <c r="N23" s="41">
        <f t="shared" si="36"/>
        <v>12</v>
      </c>
      <c r="S23" s="43"/>
      <c r="T23" s="43"/>
      <c r="U23" s="52"/>
      <c r="V23" s="43"/>
    </row>
    <row r="24" spans="1:22">
      <c r="A24" s="80"/>
      <c r="B24" s="42">
        <f t="shared" si="24"/>
        <v>1534.3026831605316</v>
      </c>
      <c r="C24" s="57">
        <f t="shared" si="23"/>
        <v>10735981.308411216</v>
      </c>
      <c r="D24" s="53">
        <f>+(B24-B2)/B2</f>
        <v>0.33650059508757107</v>
      </c>
      <c r="E24" s="31">
        <v>2030</v>
      </c>
      <c r="F24" s="42">
        <f t="shared" si="29"/>
        <v>47334.037149013348</v>
      </c>
      <c r="G24" s="60">
        <f t="shared" si="30"/>
        <v>0.04</v>
      </c>
      <c r="H24" s="42">
        <f t="shared" si="31"/>
        <v>2035.3635974075737</v>
      </c>
      <c r="I24" s="60">
        <f t="shared" si="32"/>
        <v>4.2999999999999997E-2</v>
      </c>
      <c r="J24" s="42">
        <f t="shared" si="33"/>
        <v>1372.6870773213871</v>
      </c>
      <c r="K24" s="60">
        <f t="shared" si="34"/>
        <v>2.9000000000000001E-2</v>
      </c>
      <c r="L24" s="15">
        <f t="shared" si="35"/>
        <v>127.8585569300443</v>
      </c>
      <c r="N24" s="41">
        <f t="shared" si="36"/>
        <v>12</v>
      </c>
      <c r="S24" s="43"/>
      <c r="T24" s="43"/>
      <c r="U24" s="52"/>
      <c r="V24" s="43"/>
    </row>
    <row r="25" spans="1:22">
      <c r="A25" s="80"/>
      <c r="B25" s="42">
        <f t="shared" si="24"/>
        <v>1595.674790486953</v>
      </c>
      <c r="C25" s="57">
        <f t="shared" si="23"/>
        <v>10735981.308411216</v>
      </c>
      <c r="E25" s="31">
        <v>2031</v>
      </c>
      <c r="F25" s="42">
        <f t="shared" si="29"/>
        <v>49227.398634973884</v>
      </c>
      <c r="G25" s="60">
        <f t="shared" si="30"/>
        <v>0.04</v>
      </c>
      <c r="H25" s="42">
        <f t="shared" si="31"/>
        <v>2116.778141303877</v>
      </c>
      <c r="I25" s="60">
        <f t="shared" si="32"/>
        <v>4.2999999999999997E-2</v>
      </c>
      <c r="J25" s="42">
        <f t="shared" si="33"/>
        <v>1427.5945604142428</v>
      </c>
      <c r="K25" s="60">
        <f t="shared" si="34"/>
        <v>2.9000000000000001E-2</v>
      </c>
      <c r="L25" s="15">
        <f t="shared" si="35"/>
        <v>132.97289920724609</v>
      </c>
      <c r="N25" s="41">
        <f t="shared" si="36"/>
        <v>12</v>
      </c>
      <c r="S25" s="43"/>
      <c r="T25" s="43"/>
      <c r="U25" s="52"/>
      <c r="V25" s="43"/>
    </row>
    <row r="26" spans="1:22">
      <c r="A26" s="80"/>
      <c r="B26" s="42">
        <f t="shared" si="24"/>
        <v>1659.5017821064312</v>
      </c>
      <c r="C26" s="57">
        <f t="shared" si="23"/>
        <v>10735981.308411216</v>
      </c>
      <c r="E26" s="31">
        <v>2032</v>
      </c>
      <c r="F26" s="42">
        <f t="shared" si="29"/>
        <v>51196.494580372841</v>
      </c>
      <c r="G26" s="60">
        <f t="shared" si="30"/>
        <v>0.04</v>
      </c>
      <c r="H26" s="42">
        <f t="shared" si="31"/>
        <v>2201.4492669560318</v>
      </c>
      <c r="I26" s="60">
        <f t="shared" si="32"/>
        <v>4.2999999999999997E-2</v>
      </c>
      <c r="J26" s="42">
        <f t="shared" si="33"/>
        <v>1484.6983428308124</v>
      </c>
      <c r="K26" s="60">
        <f t="shared" si="34"/>
        <v>2.9000000000000001E-2</v>
      </c>
      <c r="L26" s="15">
        <f t="shared" si="35"/>
        <v>138.29181517553593</v>
      </c>
      <c r="N26" s="41">
        <f t="shared" si="36"/>
        <v>12</v>
      </c>
      <c r="S26" s="43"/>
      <c r="T26" s="43"/>
      <c r="U26" s="52"/>
      <c r="V26" s="43"/>
    </row>
    <row r="27" spans="1:22">
      <c r="A27" s="80"/>
      <c r="B27" s="42">
        <f t="shared" si="24"/>
        <v>1725.8818533906885</v>
      </c>
      <c r="C27" s="57">
        <f t="shared" si="23"/>
        <v>10735981.308411216</v>
      </c>
      <c r="E27" s="31">
        <v>2033</v>
      </c>
      <c r="F27" s="42">
        <f t="shared" si="29"/>
        <v>53244.354363587758</v>
      </c>
      <c r="G27" s="60">
        <f t="shared" si="30"/>
        <v>0.04</v>
      </c>
      <c r="H27" s="42">
        <f t="shared" si="31"/>
        <v>2289.5072376342732</v>
      </c>
      <c r="I27" s="60">
        <f t="shared" si="32"/>
        <v>4.2999999999999997E-2</v>
      </c>
      <c r="J27" s="42">
        <f t="shared" si="33"/>
        <v>1544.0862765440449</v>
      </c>
      <c r="K27" s="60">
        <f t="shared" si="34"/>
        <v>2.9000000000000001E-2</v>
      </c>
      <c r="L27" s="15">
        <f t="shared" si="35"/>
        <v>143.82348778255738</v>
      </c>
      <c r="N27" s="41">
        <f t="shared" si="36"/>
        <v>12</v>
      </c>
      <c r="S27" s="43"/>
      <c r="T27" s="43"/>
      <c r="U27" s="52"/>
      <c r="V27" s="43"/>
    </row>
    <row r="28" spans="1:22">
      <c r="A28" s="80"/>
      <c r="B28" s="42">
        <f t="shared" si="24"/>
        <v>1794.9171275263163</v>
      </c>
      <c r="C28" s="57">
        <f t="shared" si="23"/>
        <v>10735981.308411216</v>
      </c>
      <c r="E28" s="31">
        <v>2034</v>
      </c>
      <c r="F28" s="42">
        <f t="shared" ref="F28:F30" si="37">+F27*(1+G28)</f>
        <v>55374.12853813127</v>
      </c>
      <c r="G28" s="60">
        <f t="shared" ref="G28:G30" si="38">+G27</f>
        <v>0.04</v>
      </c>
      <c r="H28" s="42">
        <f t="shared" ref="H28:H30" si="39">+F28*I28</f>
        <v>2381.0875271396444</v>
      </c>
      <c r="I28" s="60">
        <f t="shared" ref="I28:I30" si="40">+I27</f>
        <v>4.2999999999999997E-2</v>
      </c>
      <c r="J28" s="42">
        <f t="shared" ref="J28:J30" si="41">+F28*K28</f>
        <v>1605.8497276058069</v>
      </c>
      <c r="K28" s="60">
        <f t="shared" ref="K28:K30" si="42">+K27</f>
        <v>2.9000000000000001E-2</v>
      </c>
      <c r="L28" s="15">
        <f t="shared" ref="L28:L30" si="43">+J28/C28*1000000</f>
        <v>149.57642729385969</v>
      </c>
      <c r="N28" s="41">
        <f t="shared" ref="N28:N30" si="44">+N27</f>
        <v>12</v>
      </c>
      <c r="S28" s="43"/>
      <c r="T28" s="43"/>
      <c r="U28" s="52"/>
      <c r="V28" s="43"/>
    </row>
    <row r="29" spans="1:22">
      <c r="A29" s="80"/>
      <c r="B29" s="42">
        <f t="shared" ref="B29:B30" si="45">+L29*N29</f>
        <v>1866.713812627369</v>
      </c>
      <c r="C29" s="57">
        <f t="shared" ref="C29:C30" si="46">+C28</f>
        <v>10735981.308411216</v>
      </c>
      <c r="E29" s="31">
        <v>2035</v>
      </c>
      <c r="F29" s="42">
        <f t="shared" si="37"/>
        <v>57589.093679656522</v>
      </c>
      <c r="G29" s="60">
        <f t="shared" si="38"/>
        <v>0.04</v>
      </c>
      <c r="H29" s="42">
        <f t="shared" si="39"/>
        <v>2476.3310282252301</v>
      </c>
      <c r="I29" s="60">
        <f t="shared" si="40"/>
        <v>4.2999999999999997E-2</v>
      </c>
      <c r="J29" s="42">
        <f t="shared" si="41"/>
        <v>1670.0837167100392</v>
      </c>
      <c r="K29" s="60">
        <f t="shared" si="42"/>
        <v>2.9000000000000001E-2</v>
      </c>
      <c r="L29" s="15">
        <f t="shared" si="43"/>
        <v>155.55948438561407</v>
      </c>
      <c r="N29" s="41">
        <f t="shared" si="44"/>
        <v>12</v>
      </c>
      <c r="S29" s="43"/>
      <c r="T29" s="43"/>
      <c r="U29" s="52"/>
      <c r="V29" s="43"/>
    </row>
    <row r="30" spans="1:22">
      <c r="A30" s="80"/>
      <c r="B30" s="42">
        <f t="shared" si="45"/>
        <v>1941.382365132464</v>
      </c>
      <c r="C30" s="57">
        <f t="shared" si="46"/>
        <v>10735981.308411216</v>
      </c>
      <c r="E30" s="31">
        <v>2036</v>
      </c>
      <c r="F30" s="42">
        <f t="shared" si="37"/>
        <v>59892.657426842787</v>
      </c>
      <c r="G30" s="60">
        <f t="shared" si="38"/>
        <v>0.04</v>
      </c>
      <c r="H30" s="42">
        <f t="shared" si="39"/>
        <v>2575.3842693542397</v>
      </c>
      <c r="I30" s="60">
        <f t="shared" si="40"/>
        <v>4.2999999999999997E-2</v>
      </c>
      <c r="J30" s="42">
        <f t="shared" si="41"/>
        <v>1736.8870653784409</v>
      </c>
      <c r="K30" s="60">
        <f t="shared" si="42"/>
        <v>2.9000000000000001E-2</v>
      </c>
      <c r="L30" s="15">
        <f t="shared" si="43"/>
        <v>161.78186376103866</v>
      </c>
      <c r="N30" s="41">
        <f t="shared" si="44"/>
        <v>12</v>
      </c>
      <c r="S30" s="43"/>
      <c r="T30" s="43"/>
      <c r="U30" s="52"/>
      <c r="V30" s="43"/>
    </row>
    <row r="31" spans="1:22">
      <c r="A31" s="80"/>
      <c r="C31" s="43">
        <v>10822800</v>
      </c>
    </row>
    <row r="32" spans="1:22">
      <c r="A32" s="80"/>
    </row>
    <row r="33" spans="1:12">
      <c r="A33" s="80"/>
      <c r="C33" s="58">
        <f>+コピー!P14</f>
        <v>45870</v>
      </c>
      <c r="D33" s="16" t="str">
        <f>+コピー!R14</f>
        <v>1Q</v>
      </c>
      <c r="E33" s="35">
        <f>+コピー!Q14</f>
        <v>45809</v>
      </c>
      <c r="F33" s="32">
        <f>+コピー!S14</f>
        <v>8934</v>
      </c>
      <c r="H33" s="32">
        <f>+コピー!U14</f>
        <v>279</v>
      </c>
      <c r="I33" s="7">
        <f t="shared" ref="I33" si="47">+H33/F33</f>
        <v>3.1229012760241773E-2</v>
      </c>
      <c r="J33" s="32">
        <f>+コピー!Y14</f>
        <v>184</v>
      </c>
      <c r="K33" s="7">
        <f t="shared" ref="K33" si="48">+J33/F33</f>
        <v>2.0595477949406759E-2</v>
      </c>
      <c r="L33" s="33">
        <f>VALUE(SUBSTITUTE(コピー!AA14,"円","　"))</f>
        <v>17.100000000000001</v>
      </c>
    </row>
    <row r="34" spans="1:12">
      <c r="A34" s="80"/>
      <c r="C34" s="58">
        <f>+コピー!P15</f>
        <v>45961</v>
      </c>
      <c r="D34" s="16" t="str">
        <f>+コピー!R15</f>
        <v>2Q</v>
      </c>
      <c r="E34" s="35">
        <f>+コピー!Q15</f>
        <v>45901</v>
      </c>
      <c r="F34" s="32">
        <f>+コピー!S15</f>
        <v>10006</v>
      </c>
      <c r="H34" s="32">
        <f>+コピー!U15</f>
        <v>191</v>
      </c>
      <c r="I34" s="7">
        <f t="shared" ref="I34:I36" si="49">+H34/F34</f>
        <v>1.9088546871876874E-2</v>
      </c>
      <c r="J34" s="32">
        <f>+コピー!Y15</f>
        <v>119</v>
      </c>
      <c r="K34" s="7">
        <f t="shared" ref="K34:K36" si="50">+J34/F34</f>
        <v>1.1892864281431142E-2</v>
      </c>
      <c r="L34" s="33">
        <f>VALUE(SUBSTITUTE(コピー!AA15,"円","　"))</f>
        <v>11.1</v>
      </c>
    </row>
    <row r="35" spans="1:12">
      <c r="A35" s="80"/>
      <c r="C35" s="58">
        <f>+コピー!P16</f>
        <v>46056</v>
      </c>
      <c r="D35" s="16" t="str">
        <f>+コピー!R16</f>
        <v>3Q</v>
      </c>
      <c r="E35" s="35">
        <f>+コピー!Q16</f>
        <v>45992</v>
      </c>
      <c r="F35" s="32">
        <f>+コピー!S16</f>
        <v>11406</v>
      </c>
      <c r="H35" s="32">
        <f>+コピー!U16</f>
        <v>585</v>
      </c>
      <c r="I35" s="7">
        <f t="shared" si="49"/>
        <v>5.128879537085744E-2</v>
      </c>
      <c r="J35" s="32">
        <f>+コピー!Y16</f>
        <v>362</v>
      </c>
      <c r="K35" s="7">
        <f t="shared" si="50"/>
        <v>3.1737681921795546E-2</v>
      </c>
      <c r="L35" s="33">
        <f>VALUE(SUBSTITUTE(コピー!AA16,"円","　"))</f>
        <v>33.700000000000003</v>
      </c>
    </row>
    <row r="36" spans="1:12">
      <c r="A36" s="80"/>
      <c r="C36" s="58">
        <f>+コピー!P17</f>
        <v>0</v>
      </c>
      <c r="D36" s="16">
        <f>+コピー!R17</f>
        <v>0</v>
      </c>
      <c r="E36" s="35">
        <f>+コピー!Q17</f>
        <v>0</v>
      </c>
      <c r="F36" s="32">
        <f>+コピー!S17</f>
        <v>0</v>
      </c>
      <c r="H36" s="32">
        <f>+コピー!U17</f>
        <v>0</v>
      </c>
      <c r="I36" s="7" t="e">
        <f t="shared" si="49"/>
        <v>#DIV/0!</v>
      </c>
      <c r="J36" s="32">
        <f>+コピー!Y17</f>
        <v>0</v>
      </c>
      <c r="K36" s="7" t="e">
        <f t="shared" si="50"/>
        <v>#DIV/0!</v>
      </c>
      <c r="L36" s="33" t="e">
        <f>VALUE(SUBSTITUTE(コピー!AA17,"円","　"))</f>
        <v>#VALUE!</v>
      </c>
    </row>
  </sheetData>
  <mergeCells count="6">
    <mergeCell ref="A18:A36"/>
    <mergeCell ref="B3:D3"/>
    <mergeCell ref="B4:D4"/>
    <mergeCell ref="B5:D5"/>
    <mergeCell ref="B6:D6"/>
    <mergeCell ref="B7:D7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3DF7-0F84-49FC-8E62-E77E87277C05}">
  <dimension ref="B1:AA16"/>
  <sheetViews>
    <sheetView workbookViewId="0">
      <selection activeCell="Q14" sqref="Q14:AA16"/>
    </sheetView>
  </sheetViews>
  <sheetFormatPr defaultRowHeight="18.75"/>
  <cols>
    <col min="1" max="1" width="4.5" customWidth="1"/>
    <col min="2" max="12" width="8" customWidth="1"/>
    <col min="13" max="13" width="1.875" customWidth="1"/>
    <col min="15" max="15" width="8" customWidth="1"/>
    <col min="16" max="16" width="9.25" customWidth="1"/>
    <col min="17" max="17" width="7.625" customWidth="1"/>
    <col min="18" max="18" width="3.875" customWidth="1"/>
    <col min="19" max="27" width="7.625" customWidth="1"/>
  </cols>
  <sheetData>
    <row r="1" spans="2:27" s="36" customFormat="1" ht="19.5" thickBot="1">
      <c r="B1" s="36" t="s">
        <v>16</v>
      </c>
      <c r="C1" s="36" t="s">
        <v>17</v>
      </c>
      <c r="D1" s="37" t="s">
        <v>18</v>
      </c>
      <c r="E1" s="36" t="s">
        <v>19</v>
      </c>
      <c r="F1" s="37" t="s">
        <v>18</v>
      </c>
      <c r="G1" s="36" t="s">
        <v>20</v>
      </c>
      <c r="H1" s="37" t="s">
        <v>18</v>
      </c>
      <c r="I1" s="36" t="s">
        <v>21</v>
      </c>
      <c r="J1" s="37" t="s">
        <v>18</v>
      </c>
      <c r="K1" s="36" t="s">
        <v>22</v>
      </c>
      <c r="L1" s="36" t="s">
        <v>23</v>
      </c>
      <c r="O1" s="36" t="s">
        <v>24</v>
      </c>
      <c r="Q1" s="36" t="s">
        <v>16</v>
      </c>
      <c r="S1" s="36" t="s">
        <v>17</v>
      </c>
      <c r="T1" s="37" t="s">
        <v>18</v>
      </c>
      <c r="U1" s="36" t="s">
        <v>3</v>
      </c>
      <c r="V1" s="37" t="s">
        <v>18</v>
      </c>
      <c r="W1" s="36" t="s">
        <v>20</v>
      </c>
      <c r="X1" s="37" t="s">
        <v>18</v>
      </c>
      <c r="Y1" s="36" t="s">
        <v>4</v>
      </c>
      <c r="Z1" s="37" t="s">
        <v>18</v>
      </c>
      <c r="AA1" s="36" t="s">
        <v>6</v>
      </c>
    </row>
    <row r="2" spans="2:27" ht="19.5" thickBot="1">
      <c r="B2" s="19">
        <v>42064</v>
      </c>
      <c r="C2" s="20">
        <v>2191</v>
      </c>
      <c r="D2" s="75" t="s">
        <v>44</v>
      </c>
      <c r="E2" s="65">
        <v>35</v>
      </c>
      <c r="F2" s="75" t="s">
        <v>44</v>
      </c>
      <c r="G2" s="65">
        <v>27</v>
      </c>
      <c r="H2" s="75" t="s">
        <v>44</v>
      </c>
      <c r="I2" s="76">
        <v>5</v>
      </c>
      <c r="J2" s="75" t="s">
        <v>44</v>
      </c>
      <c r="K2" s="23" t="s">
        <v>45</v>
      </c>
      <c r="L2" s="29" t="s">
        <v>46</v>
      </c>
      <c r="N2" s="39"/>
      <c r="O2" s="39"/>
      <c r="P2" s="36"/>
      <c r="Q2" s="19">
        <v>44713</v>
      </c>
      <c r="R2" s="77" t="s">
        <v>35</v>
      </c>
      <c r="S2" s="20">
        <v>5447</v>
      </c>
      <c r="T2" s="21">
        <v>0.52300000000000002</v>
      </c>
      <c r="U2" s="65">
        <v>203</v>
      </c>
      <c r="V2" s="21">
        <v>0.28499999999999998</v>
      </c>
      <c r="W2" s="65">
        <v>250</v>
      </c>
      <c r="X2" s="21">
        <v>0.497</v>
      </c>
      <c r="Y2" s="65">
        <v>160</v>
      </c>
      <c r="Z2" s="21">
        <v>0.39100000000000001</v>
      </c>
      <c r="AA2" s="29" t="s">
        <v>47</v>
      </c>
    </row>
    <row r="3" spans="2:27" ht="19.5" thickBot="1">
      <c r="B3" s="19">
        <v>42430</v>
      </c>
      <c r="C3" s="20">
        <v>3492</v>
      </c>
      <c r="D3" s="21">
        <v>0.59399999999999997</v>
      </c>
      <c r="E3" s="65">
        <v>113</v>
      </c>
      <c r="F3" s="21">
        <v>2.2290000000000001</v>
      </c>
      <c r="G3" s="65">
        <v>105</v>
      </c>
      <c r="H3" s="21">
        <v>2.8889999999999998</v>
      </c>
      <c r="I3" s="65">
        <v>47</v>
      </c>
      <c r="J3" s="21">
        <v>8.4</v>
      </c>
      <c r="K3" s="23" t="s">
        <v>70</v>
      </c>
      <c r="L3" s="29" t="s">
        <v>71</v>
      </c>
      <c r="N3" s="39"/>
      <c r="O3" s="39"/>
      <c r="P3" s="36"/>
      <c r="Q3" s="24">
        <v>44805</v>
      </c>
      <c r="R3" s="62" t="s">
        <v>37</v>
      </c>
      <c r="S3" s="25">
        <v>5918</v>
      </c>
      <c r="T3" s="27">
        <v>0.64800000000000002</v>
      </c>
      <c r="U3" s="66">
        <v>299</v>
      </c>
      <c r="V3" s="27">
        <v>28.181999999999999</v>
      </c>
      <c r="W3" s="66">
        <v>293</v>
      </c>
      <c r="X3" s="27">
        <v>11.464</v>
      </c>
      <c r="Y3" s="66">
        <v>194</v>
      </c>
      <c r="Z3" s="27">
        <v>9.4350000000000005</v>
      </c>
      <c r="AA3" s="30" t="s">
        <v>48</v>
      </c>
    </row>
    <row r="4" spans="2:27" ht="19.5" thickBot="1">
      <c r="B4" s="24">
        <v>42795</v>
      </c>
      <c r="C4" s="25">
        <v>5215</v>
      </c>
      <c r="D4" s="27">
        <v>0.49299999999999999</v>
      </c>
      <c r="E4" s="66">
        <v>345</v>
      </c>
      <c r="F4" s="27">
        <v>2.0529999999999999</v>
      </c>
      <c r="G4" s="66">
        <v>329</v>
      </c>
      <c r="H4" s="27">
        <v>2.133</v>
      </c>
      <c r="I4" s="66">
        <v>200</v>
      </c>
      <c r="J4" s="27">
        <v>3.2549999999999999</v>
      </c>
      <c r="K4" s="28" t="s">
        <v>72</v>
      </c>
      <c r="L4" s="30" t="s">
        <v>73</v>
      </c>
      <c r="N4" s="38">
        <v>42795</v>
      </c>
      <c r="O4" s="39" t="s">
        <v>41</v>
      </c>
      <c r="P4" s="36"/>
      <c r="Q4" s="19">
        <v>44896</v>
      </c>
      <c r="R4" s="77" t="s">
        <v>38</v>
      </c>
      <c r="S4" s="20">
        <v>6782</v>
      </c>
      <c r="T4" s="21">
        <v>0.248</v>
      </c>
      <c r="U4" s="65">
        <v>407</v>
      </c>
      <c r="V4" s="21">
        <v>1.0249999999999999</v>
      </c>
      <c r="W4" s="65">
        <v>421</v>
      </c>
      <c r="X4" s="21">
        <v>1.0740000000000001</v>
      </c>
      <c r="Y4" s="65">
        <v>271</v>
      </c>
      <c r="Z4" s="21">
        <v>1.357</v>
      </c>
      <c r="AA4" s="29" t="s">
        <v>42</v>
      </c>
    </row>
    <row r="5" spans="2:27" ht="19.5" thickBot="1">
      <c r="B5" s="19">
        <v>43160</v>
      </c>
      <c r="C5" s="20">
        <v>7428</v>
      </c>
      <c r="D5" s="21">
        <v>0.42399999999999999</v>
      </c>
      <c r="E5" s="65">
        <v>469</v>
      </c>
      <c r="F5" s="21">
        <v>0.35899999999999999</v>
      </c>
      <c r="G5" s="65">
        <v>468</v>
      </c>
      <c r="H5" s="21">
        <v>0.42199999999999999</v>
      </c>
      <c r="I5" s="65">
        <v>301</v>
      </c>
      <c r="J5" s="21">
        <v>0.505</v>
      </c>
      <c r="K5" s="23" t="s">
        <v>74</v>
      </c>
      <c r="L5" s="29" t="s">
        <v>75</v>
      </c>
      <c r="N5" s="38">
        <v>43160</v>
      </c>
      <c r="O5" s="39" t="s">
        <v>41</v>
      </c>
      <c r="P5" s="36"/>
      <c r="Q5" s="24">
        <v>44986</v>
      </c>
      <c r="R5" s="62" t="s">
        <v>39</v>
      </c>
      <c r="S5" s="25">
        <v>5517</v>
      </c>
      <c r="T5" s="27">
        <v>1.2999999999999999E-2</v>
      </c>
      <c r="U5" s="66">
        <v>233</v>
      </c>
      <c r="V5" s="27">
        <v>2.5999999999999999E-2</v>
      </c>
      <c r="W5" s="66">
        <v>243</v>
      </c>
      <c r="X5" s="27">
        <v>5.7000000000000002E-2</v>
      </c>
      <c r="Y5" s="66">
        <v>182</v>
      </c>
      <c r="Z5" s="27">
        <v>0.13</v>
      </c>
      <c r="AA5" s="30" t="s">
        <v>49</v>
      </c>
    </row>
    <row r="6" spans="2:27" ht="19.5" thickBot="1">
      <c r="B6" s="24">
        <v>43525</v>
      </c>
      <c r="C6" s="25">
        <v>8448</v>
      </c>
      <c r="D6" s="27">
        <v>0.13700000000000001</v>
      </c>
      <c r="E6" s="66">
        <v>187</v>
      </c>
      <c r="F6" s="26">
        <v>-0.60099999999999998</v>
      </c>
      <c r="G6" s="66">
        <v>209</v>
      </c>
      <c r="H6" s="26">
        <v>-0.55300000000000005</v>
      </c>
      <c r="I6" s="66">
        <v>133</v>
      </c>
      <c r="J6" s="26">
        <v>-0.55800000000000005</v>
      </c>
      <c r="K6" s="28" t="s">
        <v>76</v>
      </c>
      <c r="L6" s="30" t="s">
        <v>77</v>
      </c>
      <c r="N6" s="38">
        <v>43525</v>
      </c>
      <c r="O6" s="39" t="s">
        <v>56</v>
      </c>
      <c r="P6" s="78">
        <v>45138</v>
      </c>
      <c r="Q6" s="19">
        <v>45078</v>
      </c>
      <c r="R6" s="77" t="s">
        <v>35</v>
      </c>
      <c r="S6" s="20">
        <v>6005</v>
      </c>
      <c r="T6" s="21">
        <v>0.10199999999999999</v>
      </c>
      <c r="U6" s="65">
        <v>234</v>
      </c>
      <c r="V6" s="21">
        <v>0.153</v>
      </c>
      <c r="W6" s="65">
        <v>256</v>
      </c>
      <c r="X6" s="21">
        <v>2.4E-2</v>
      </c>
      <c r="Y6" s="65">
        <v>176</v>
      </c>
      <c r="Z6" s="21">
        <v>0.1</v>
      </c>
      <c r="AA6" s="29" t="s">
        <v>50</v>
      </c>
    </row>
    <row r="7" spans="2:27" ht="19.5" thickBot="1">
      <c r="B7" s="19">
        <v>43891</v>
      </c>
      <c r="C7" s="20">
        <v>10638</v>
      </c>
      <c r="D7" s="21">
        <v>0.25900000000000001</v>
      </c>
      <c r="E7" s="65">
        <v>349</v>
      </c>
      <c r="F7" s="21">
        <v>0.86599999999999999</v>
      </c>
      <c r="G7" s="65">
        <v>348</v>
      </c>
      <c r="H7" s="21">
        <v>0.66500000000000004</v>
      </c>
      <c r="I7" s="65">
        <v>183</v>
      </c>
      <c r="J7" s="21">
        <v>0.376</v>
      </c>
      <c r="K7" s="23" t="s">
        <v>49</v>
      </c>
      <c r="L7" s="29" t="s">
        <v>78</v>
      </c>
      <c r="N7" s="38">
        <v>43891</v>
      </c>
      <c r="O7" s="39" t="s">
        <v>41</v>
      </c>
      <c r="P7" s="78">
        <v>45231</v>
      </c>
      <c r="Q7" s="24">
        <v>45170</v>
      </c>
      <c r="R7" s="62" t="s">
        <v>37</v>
      </c>
      <c r="S7" s="25">
        <v>6667</v>
      </c>
      <c r="T7" s="27">
        <v>0.127</v>
      </c>
      <c r="U7" s="66">
        <v>307</v>
      </c>
      <c r="V7" s="27">
        <v>2.7E-2</v>
      </c>
      <c r="W7" s="66">
        <v>320</v>
      </c>
      <c r="X7" s="27">
        <v>9.1999999999999998E-2</v>
      </c>
      <c r="Y7" s="66">
        <v>171</v>
      </c>
      <c r="Z7" s="26">
        <v>-0.11899999999999999</v>
      </c>
      <c r="AA7" s="30" t="s">
        <v>51</v>
      </c>
    </row>
    <row r="8" spans="2:27" ht="19.5" thickBot="1">
      <c r="B8" s="24">
        <v>44256</v>
      </c>
      <c r="C8" s="25">
        <v>12951</v>
      </c>
      <c r="D8" s="27">
        <v>0.217</v>
      </c>
      <c r="E8" s="66">
        <v>595</v>
      </c>
      <c r="F8" s="27">
        <v>0.70499999999999996</v>
      </c>
      <c r="G8" s="66">
        <v>584</v>
      </c>
      <c r="H8" s="27">
        <v>0.67800000000000005</v>
      </c>
      <c r="I8" s="66">
        <v>376</v>
      </c>
      <c r="J8" s="27">
        <v>1.0549999999999999</v>
      </c>
      <c r="K8" s="28" t="s">
        <v>79</v>
      </c>
      <c r="L8" s="30" t="s">
        <v>80</v>
      </c>
      <c r="N8" s="38">
        <v>44256</v>
      </c>
      <c r="O8" s="39" t="s">
        <v>41</v>
      </c>
      <c r="P8" s="78">
        <v>45323</v>
      </c>
      <c r="Q8" s="19">
        <v>45261</v>
      </c>
      <c r="R8" s="77" t="s">
        <v>38</v>
      </c>
      <c r="S8" s="20">
        <v>8049</v>
      </c>
      <c r="T8" s="21">
        <v>0.187</v>
      </c>
      <c r="U8" s="65">
        <v>504</v>
      </c>
      <c r="V8" s="21">
        <v>0.23799999999999999</v>
      </c>
      <c r="W8" s="65">
        <v>503</v>
      </c>
      <c r="X8" s="21">
        <v>0.19500000000000001</v>
      </c>
      <c r="Y8" s="65">
        <v>326</v>
      </c>
      <c r="Z8" s="21">
        <v>0.20300000000000001</v>
      </c>
      <c r="AA8" s="29" t="s">
        <v>52</v>
      </c>
    </row>
    <row r="9" spans="2:27" ht="19.5" thickBot="1">
      <c r="B9" s="19">
        <v>44621</v>
      </c>
      <c r="C9" s="20">
        <v>18045</v>
      </c>
      <c r="D9" s="21">
        <v>0.39300000000000002</v>
      </c>
      <c r="E9" s="65">
        <v>575</v>
      </c>
      <c r="F9" s="22">
        <v>-3.4000000000000002E-2</v>
      </c>
      <c r="G9" s="65">
        <v>572</v>
      </c>
      <c r="H9" s="22">
        <v>-2.1000000000000001E-2</v>
      </c>
      <c r="I9" s="65">
        <v>368</v>
      </c>
      <c r="J9" s="22">
        <v>-2.1000000000000001E-2</v>
      </c>
      <c r="K9" s="23" t="s">
        <v>81</v>
      </c>
      <c r="L9" s="29" t="s">
        <v>82</v>
      </c>
      <c r="N9" s="38">
        <v>44621</v>
      </c>
      <c r="O9" s="39" t="s">
        <v>41</v>
      </c>
      <c r="P9" s="78">
        <v>45421</v>
      </c>
      <c r="Q9" s="24">
        <v>45352</v>
      </c>
      <c r="R9" s="62" t="s">
        <v>39</v>
      </c>
      <c r="S9" s="25">
        <v>6809</v>
      </c>
      <c r="T9" s="27">
        <v>0.23400000000000001</v>
      </c>
      <c r="U9" s="66">
        <v>274</v>
      </c>
      <c r="V9" s="27">
        <v>0.17599999999999999</v>
      </c>
      <c r="W9" s="66">
        <v>286</v>
      </c>
      <c r="X9" s="27">
        <v>0.17699999999999999</v>
      </c>
      <c r="Y9" s="66">
        <v>180</v>
      </c>
      <c r="Z9" s="26">
        <v>-1.0999999999999999E-2</v>
      </c>
      <c r="AA9" s="30" t="s">
        <v>53</v>
      </c>
    </row>
    <row r="10" spans="2:27" ht="19.5" thickBot="1">
      <c r="B10" s="24">
        <v>44986</v>
      </c>
      <c r="C10" s="25">
        <v>23664</v>
      </c>
      <c r="D10" s="27">
        <v>0.311</v>
      </c>
      <c r="E10" s="25">
        <v>1142</v>
      </c>
      <c r="F10" s="27">
        <v>0.98599999999999999</v>
      </c>
      <c r="G10" s="25">
        <v>1207</v>
      </c>
      <c r="H10" s="27">
        <v>1.1100000000000001</v>
      </c>
      <c r="I10" s="66">
        <v>807</v>
      </c>
      <c r="J10" s="27">
        <v>1.1930000000000001</v>
      </c>
      <c r="K10" s="28" t="s">
        <v>83</v>
      </c>
      <c r="L10" s="30" t="s">
        <v>84</v>
      </c>
      <c r="N10" s="38">
        <v>44986</v>
      </c>
      <c r="O10" s="39" t="s">
        <v>57</v>
      </c>
      <c r="P10" s="78">
        <v>45505</v>
      </c>
      <c r="Q10" s="24">
        <v>45444</v>
      </c>
      <c r="R10" s="62" t="s">
        <v>35</v>
      </c>
      <c r="S10" s="25">
        <v>7233</v>
      </c>
      <c r="T10" s="27">
        <v>0.20499999999999999</v>
      </c>
      <c r="U10" s="66">
        <v>239</v>
      </c>
      <c r="V10" s="27">
        <v>2.1000000000000001E-2</v>
      </c>
      <c r="W10" s="66">
        <v>242</v>
      </c>
      <c r="X10" s="26">
        <v>-5.5E-2</v>
      </c>
      <c r="Y10" s="66">
        <v>145</v>
      </c>
      <c r="Z10" s="26">
        <v>-0.17599999999999999</v>
      </c>
      <c r="AA10" s="30" t="s">
        <v>54</v>
      </c>
    </row>
    <row r="11" spans="2:27" ht="19.5" thickBot="1">
      <c r="B11" s="19">
        <v>45352</v>
      </c>
      <c r="C11" s="20">
        <v>27530</v>
      </c>
      <c r="D11" s="21">
        <v>0.16300000000000001</v>
      </c>
      <c r="E11" s="20">
        <v>1319</v>
      </c>
      <c r="F11" s="21">
        <v>0.155</v>
      </c>
      <c r="G11" s="20">
        <v>1365</v>
      </c>
      <c r="H11" s="21">
        <v>0.13100000000000001</v>
      </c>
      <c r="I11" s="65">
        <v>853</v>
      </c>
      <c r="J11" s="21">
        <v>5.7000000000000002E-2</v>
      </c>
      <c r="K11" s="23" t="s">
        <v>85</v>
      </c>
      <c r="L11" s="29" t="s">
        <v>86</v>
      </c>
      <c r="N11" s="38">
        <v>45352</v>
      </c>
      <c r="O11" s="39" t="s">
        <v>58</v>
      </c>
      <c r="P11" s="78">
        <v>45596</v>
      </c>
      <c r="Q11" s="19">
        <v>45536</v>
      </c>
      <c r="R11" s="77" t="s">
        <v>37</v>
      </c>
      <c r="S11" s="20">
        <v>7878</v>
      </c>
      <c r="T11" s="21">
        <v>0.182</v>
      </c>
      <c r="U11" s="65">
        <v>376</v>
      </c>
      <c r="V11" s="21">
        <v>0.22500000000000001</v>
      </c>
      <c r="W11" s="65">
        <v>373</v>
      </c>
      <c r="X11" s="21">
        <v>0.16600000000000001</v>
      </c>
      <c r="Y11" s="65">
        <v>230</v>
      </c>
      <c r="Z11" s="21">
        <v>0.34499999999999997</v>
      </c>
      <c r="AA11" s="29" t="s">
        <v>55</v>
      </c>
    </row>
    <row r="12" spans="2:27" ht="19.5" thickBot="1">
      <c r="B12" s="24">
        <v>45717</v>
      </c>
      <c r="C12" s="25">
        <v>31614</v>
      </c>
      <c r="D12" s="27">
        <v>0.14799999999999999</v>
      </c>
      <c r="E12" s="25">
        <v>1465</v>
      </c>
      <c r="F12" s="27">
        <v>0.111</v>
      </c>
      <c r="G12" s="25">
        <v>1479</v>
      </c>
      <c r="H12" s="27">
        <v>8.4000000000000005E-2</v>
      </c>
      <c r="I12" s="66">
        <v>919</v>
      </c>
      <c r="J12" s="27">
        <v>7.6999999999999999E-2</v>
      </c>
      <c r="K12" s="28" t="s">
        <v>61</v>
      </c>
      <c r="L12" s="30" t="s">
        <v>87</v>
      </c>
      <c r="N12" s="38">
        <v>45717</v>
      </c>
      <c r="O12" s="39" t="s">
        <v>59</v>
      </c>
      <c r="P12" s="78">
        <v>45691</v>
      </c>
      <c r="Q12" s="24">
        <v>45627</v>
      </c>
      <c r="R12" s="62" t="s">
        <v>38</v>
      </c>
      <c r="S12" s="25">
        <v>8872</v>
      </c>
      <c r="T12" s="27">
        <v>0.10199999999999999</v>
      </c>
      <c r="U12" s="66">
        <v>559</v>
      </c>
      <c r="V12" s="27">
        <v>0.109</v>
      </c>
      <c r="W12" s="66">
        <v>566</v>
      </c>
      <c r="X12" s="27">
        <v>0.125</v>
      </c>
      <c r="Y12" s="66">
        <v>357</v>
      </c>
      <c r="Z12" s="27">
        <v>9.5000000000000001E-2</v>
      </c>
      <c r="AA12" s="30" t="s">
        <v>60</v>
      </c>
    </row>
    <row r="13" spans="2:27" ht="19.5" thickBot="1">
      <c r="B13" s="77" t="s">
        <v>62</v>
      </c>
      <c r="C13" s="20">
        <v>38000</v>
      </c>
      <c r="D13" s="21">
        <v>0.20200000000000001</v>
      </c>
      <c r="E13" s="20">
        <v>1800</v>
      </c>
      <c r="F13" s="21">
        <v>0.22900000000000001</v>
      </c>
      <c r="G13" s="20">
        <v>1800</v>
      </c>
      <c r="H13" s="21">
        <v>0.217</v>
      </c>
      <c r="I13" s="20">
        <v>1120</v>
      </c>
      <c r="J13" s="21">
        <v>0.219</v>
      </c>
      <c r="K13" s="23" t="s">
        <v>63</v>
      </c>
      <c r="L13" s="29" t="s">
        <v>64</v>
      </c>
      <c r="N13" s="40" t="s">
        <v>65</v>
      </c>
      <c r="O13" s="39" t="s">
        <v>66</v>
      </c>
      <c r="P13" s="78">
        <v>45785</v>
      </c>
      <c r="Q13" s="24">
        <v>45717</v>
      </c>
      <c r="R13" s="62" t="s">
        <v>39</v>
      </c>
      <c r="S13" s="25">
        <v>7631</v>
      </c>
      <c r="T13" s="27">
        <v>0.121</v>
      </c>
      <c r="U13" s="66">
        <v>291</v>
      </c>
      <c r="V13" s="27">
        <v>6.2E-2</v>
      </c>
      <c r="W13" s="66">
        <v>298</v>
      </c>
      <c r="X13" s="27">
        <v>4.2000000000000003E-2</v>
      </c>
      <c r="Y13" s="66">
        <v>187</v>
      </c>
      <c r="Z13" s="27">
        <v>3.9E-2</v>
      </c>
      <c r="AA13" s="30" t="s">
        <v>67</v>
      </c>
    </row>
    <row r="14" spans="2:27" ht="19.5" thickBot="1">
      <c r="P14" s="78">
        <v>45870</v>
      </c>
      <c r="Q14" s="24">
        <v>45809</v>
      </c>
      <c r="R14" s="62" t="s">
        <v>35</v>
      </c>
      <c r="S14" s="25">
        <v>8934</v>
      </c>
      <c r="T14" s="27">
        <v>0.23499999999999999</v>
      </c>
      <c r="U14" s="66">
        <v>279</v>
      </c>
      <c r="V14" s="27">
        <v>0.16700000000000001</v>
      </c>
      <c r="W14" s="66">
        <v>302</v>
      </c>
      <c r="X14" s="27">
        <v>0.248</v>
      </c>
      <c r="Y14" s="66">
        <v>184</v>
      </c>
      <c r="Z14" s="27">
        <v>0.26900000000000002</v>
      </c>
      <c r="AA14" s="30" t="s">
        <v>68</v>
      </c>
    </row>
    <row r="15" spans="2:27" ht="19.5" thickBot="1">
      <c r="P15" s="78">
        <v>45961</v>
      </c>
      <c r="Q15" s="19">
        <v>45901</v>
      </c>
      <c r="R15" s="77" t="s">
        <v>37</v>
      </c>
      <c r="S15" s="20">
        <v>10006</v>
      </c>
      <c r="T15" s="21">
        <v>0.27</v>
      </c>
      <c r="U15" s="65">
        <v>191</v>
      </c>
      <c r="V15" s="22">
        <v>-0.49199999999999999</v>
      </c>
      <c r="W15" s="65">
        <v>197</v>
      </c>
      <c r="X15" s="22">
        <v>-0.47199999999999998</v>
      </c>
      <c r="Y15" s="65">
        <v>119</v>
      </c>
      <c r="Z15" s="22">
        <v>-0.48299999999999998</v>
      </c>
      <c r="AA15" s="29" t="s">
        <v>69</v>
      </c>
    </row>
    <row r="16" spans="2:27" ht="19.5" thickBot="1">
      <c r="P16" s="79">
        <v>46056</v>
      </c>
      <c r="Q16" s="24">
        <v>45992</v>
      </c>
      <c r="R16" s="62" t="s">
        <v>38</v>
      </c>
      <c r="S16" s="25">
        <v>11406</v>
      </c>
      <c r="T16" s="27">
        <v>0.28599999999999998</v>
      </c>
      <c r="U16" s="66">
        <v>585</v>
      </c>
      <c r="V16" s="27">
        <v>4.7E-2</v>
      </c>
      <c r="W16" s="66">
        <v>600</v>
      </c>
      <c r="X16" s="27">
        <v>0.06</v>
      </c>
      <c r="Y16" s="66">
        <v>362</v>
      </c>
      <c r="Z16" s="27">
        <v>1.4E-2</v>
      </c>
      <c r="AA16" s="30" t="s">
        <v>88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テンプレート</vt:lpstr>
      <vt:lpstr>コピー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2026-02-08T04:56:35Z</dcterms:created>
  <dcterms:modified xsi:type="dcterms:W3CDTF">2026-02-08T04:58:02Z</dcterms:modified>
</cp:coreProperties>
</file>